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Risorse_Umane\Risorse_Umane\STIPENDI  VERSAMENTI E DENUNCE\STIPENDI\REPERIBILITA\ANNO 2026\10_OTTOBRE\"/>
    </mc:Choice>
  </mc:AlternateContent>
  <xr:revisionPtr revIDLastSave="0" documentId="13_ncr:1_{95080400-BA6B-4C70-8CE8-CE636912AFFD}" xr6:coauthVersionLast="47" xr6:coauthVersionMax="47" xr10:uidLastSave="{00000000-0000-0000-0000-000000000000}"/>
  <bookViews>
    <workbookView xWindow="28680" yWindow="-120" windowWidth="29040" windowHeight="15720" tabRatio="735" xr2:uid="{00000000-000D-0000-FFFF-FFFF00000000}"/>
  </bookViews>
  <sheets>
    <sheet name="per dete" sheetId="31" r:id="rId1"/>
    <sheet name="Foglio1" sheetId="32" r:id="rId2"/>
    <sheet name="conteggio_reperibilita" sheetId="4" r:id="rId3"/>
    <sheet name="Pivot_calcolo" sheetId="24" r:id="rId4"/>
    <sheet name="Pivot_feste" sheetId="25" r:id="rId5"/>
    <sheet name="Pivot ore" sheetId="28" r:id="rId6"/>
    <sheet name="GIUGNO" sheetId="1" r:id="rId7"/>
    <sheet name="conteggio_interinali" sheetId="27" r:id="rId8"/>
    <sheet name="per dete-old" sheetId="29" r:id="rId9"/>
  </sheets>
  <definedNames>
    <definedName name="_xlnm._FilterDatabase" localSheetId="7" hidden="1">conteggio_interinali!$A$4:$Q$6</definedName>
    <definedName name="_xlnm._FilterDatabase" localSheetId="2" hidden="1">conteggio_reperibilita!$A$4:$R$11</definedName>
    <definedName name="_xlnm._FilterDatabase" localSheetId="6" hidden="1">GIUGNO!$A$2:$H$69</definedName>
    <definedName name="_xlnm._FilterDatabase" localSheetId="0" hidden="1">'per dete'!$A$15:$C$17</definedName>
    <definedName name="_xlnm._FilterDatabase" localSheetId="3" hidden="1">Pivot_calcolo!$A$4:$E$173</definedName>
    <definedName name="agosto">#REF!</definedName>
    <definedName name="ALBARELLO_GIUSEPPE">Pivot_feste!$A$5:$B$90</definedName>
    <definedName name="archivio">#REF!</definedName>
    <definedName name="_xlnm.Print_Area" localSheetId="2">conteggio_reperibilita!$A$1:$Q$11</definedName>
    <definedName name="_xlnm.Print_Area" localSheetId="0">'per dete'!$A$1:$C$18</definedName>
    <definedName name="_xlnm.Print_Area" localSheetId="8">'per dete-old'!$A$1:$E$16</definedName>
    <definedName name="_xlnm.Criteria" localSheetId="6">GIUGNO!$J$2:$Q$2</definedName>
    <definedName name="_xlnm.Database">GIUGNO!$A$2:$H$69</definedName>
    <definedName name="_xlnm.Extract" localSheetId="6">GIUGNO!#REF!</definedName>
    <definedName name="feste">Pivot_feste!$A$5:$B$200</definedName>
    <definedName name="marzo">GIUGNO!$A$2:$H$55</definedName>
    <definedName name="mens">Pivot_calcolo!$A$5:$D$200</definedName>
    <definedName name="ottobre">#REF!</definedName>
    <definedName name="set">#REF!</definedName>
    <definedName name="SETT1">#REF!</definedName>
    <definedName name="settembre">#REF!</definedName>
    <definedName name="_xlnm.Print_Titles" localSheetId="7">conteggio_interinali!$4:$4</definedName>
    <definedName name="_xlnm.Print_Titles" localSheetId="2">conteggio_reperibilita!$4:$4</definedName>
    <definedName name="_xlnm.Print_Titles" localSheetId="6">GIUGNO!$2:$2</definedName>
  </definedNames>
  <calcPr calcId="191029" fullPrecision="0"/>
  <pivotCaches>
    <pivotCache cacheId="19" r:id="rId10"/>
    <pivotCache cacheId="23" r:id="rId11"/>
    <pivotCache cacheId="27" r:id="rId12"/>
    <pivotCache cacheId="31" r:id="rId13"/>
    <pivotCache cacheId="36" r:id="rId14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11" i="4" l="1"/>
  <c r="G9" i="4" l="1"/>
  <c r="M9" i="4" s="1"/>
  <c r="Q9" i="4" s="1"/>
  <c r="H9" i="4"/>
  <c r="I9" i="4"/>
  <c r="J9" i="4"/>
  <c r="O9" i="4"/>
  <c r="P9" i="4"/>
  <c r="G10" i="4"/>
  <c r="M10" i="4" s="1"/>
  <c r="H10" i="4"/>
  <c r="I10" i="4"/>
  <c r="J10" i="4"/>
  <c r="K10" i="4"/>
  <c r="O10" i="4"/>
  <c r="R10" i="4"/>
  <c r="G6" i="4"/>
  <c r="M6" i="4" s="1"/>
  <c r="H6" i="4"/>
  <c r="I6" i="4"/>
  <c r="J6" i="4"/>
  <c r="K6" i="4"/>
  <c r="P6" i="4"/>
  <c r="K9" i="4" l="1"/>
  <c r="N10" i="4"/>
  <c r="P10" i="4" s="1"/>
  <c r="Q10" i="4" s="1"/>
  <c r="Q6" i="4"/>
  <c r="G8" i="4"/>
  <c r="J8" i="4" l="1"/>
  <c r="G7" i="4"/>
  <c r="M7" i="4" s="1"/>
  <c r="J5" i="4"/>
  <c r="J7" i="4"/>
  <c r="M31" i="1"/>
  <c r="G5" i="4"/>
  <c r="M5" i="4" s="1"/>
  <c r="P5" i="4"/>
  <c r="I5" i="4"/>
  <c r="H5" i="4"/>
  <c r="H47" i="1"/>
  <c r="G47" i="1"/>
  <c r="G1" i="1"/>
  <c r="D170" i="24"/>
  <c r="D169" i="24"/>
  <c r="D168" i="24"/>
  <c r="D166" i="24"/>
  <c r="D167" i="24"/>
  <c r="D162" i="24"/>
  <c r="D156" i="24"/>
  <c r="D155" i="24"/>
  <c r="D150" i="24"/>
  <c r="D30" i="24"/>
  <c r="D28" i="24"/>
  <c r="C170" i="24"/>
  <c r="C169" i="24"/>
  <c r="C168" i="24"/>
  <c r="C166" i="24"/>
  <c r="C167" i="24"/>
  <c r="C162" i="24"/>
  <c r="C156" i="24"/>
  <c r="C155" i="24"/>
  <c r="C150" i="24"/>
  <c r="C30" i="24"/>
  <c r="C28" i="24"/>
  <c r="C165" i="24"/>
  <c r="C164" i="24"/>
  <c r="C163" i="24"/>
  <c r="C161" i="24"/>
  <c r="C160" i="24"/>
  <c r="C159" i="24"/>
  <c r="C158" i="24"/>
  <c r="C154" i="24"/>
  <c r="C149" i="24"/>
  <c r="D165" i="24"/>
  <c r="D164" i="24"/>
  <c r="D163" i="24"/>
  <c r="D161" i="24"/>
  <c r="D160" i="24"/>
  <c r="D159" i="24"/>
  <c r="D158" i="24"/>
  <c r="D154" i="24"/>
  <c r="D149" i="24"/>
  <c r="D157" i="24"/>
  <c r="D153" i="24"/>
  <c r="D152" i="24"/>
  <c r="D151" i="24"/>
  <c r="D148" i="24"/>
  <c r="D147" i="24"/>
  <c r="D146" i="24"/>
  <c r="C157" i="24"/>
  <c r="C153" i="24"/>
  <c r="C152" i="24"/>
  <c r="C151" i="24"/>
  <c r="C148" i="24"/>
  <c r="C147" i="24"/>
  <c r="C146" i="24"/>
  <c r="E172" i="24"/>
  <c r="E173" i="24"/>
  <c r="H68" i="1"/>
  <c r="D6" i="24"/>
  <c r="D7" i="24"/>
  <c r="D8" i="24"/>
  <c r="D9" i="24"/>
  <c r="D10" i="24"/>
  <c r="D11" i="24"/>
  <c r="D12" i="24"/>
  <c r="D13" i="24"/>
  <c r="D14" i="24"/>
  <c r="D15" i="24"/>
  <c r="D16" i="24"/>
  <c r="D17" i="24"/>
  <c r="D18" i="24"/>
  <c r="D19" i="24"/>
  <c r="D20" i="24"/>
  <c r="D21" i="24"/>
  <c r="D22" i="24"/>
  <c r="D23" i="24"/>
  <c r="D24" i="24"/>
  <c r="D25" i="24"/>
  <c r="D26" i="24"/>
  <c r="D27" i="24"/>
  <c r="D29" i="24"/>
  <c r="D31" i="24"/>
  <c r="D32" i="24"/>
  <c r="D33" i="24"/>
  <c r="D34" i="24"/>
  <c r="D35" i="24"/>
  <c r="D36" i="24"/>
  <c r="D37" i="24"/>
  <c r="D38" i="24"/>
  <c r="D39" i="24"/>
  <c r="D40" i="24"/>
  <c r="D41" i="24"/>
  <c r="D42" i="24"/>
  <c r="D43" i="24"/>
  <c r="D44" i="24"/>
  <c r="D45" i="24"/>
  <c r="D46" i="24"/>
  <c r="D47" i="24"/>
  <c r="D48" i="24"/>
  <c r="D49" i="24"/>
  <c r="D50" i="24"/>
  <c r="D51" i="24"/>
  <c r="D52" i="24"/>
  <c r="D53" i="24"/>
  <c r="D54" i="24"/>
  <c r="D55" i="24"/>
  <c r="D56" i="24"/>
  <c r="D57" i="24"/>
  <c r="D58" i="24"/>
  <c r="D59" i="24"/>
  <c r="D60" i="24"/>
  <c r="D61" i="24"/>
  <c r="D62" i="24"/>
  <c r="D63" i="24"/>
  <c r="D64" i="24"/>
  <c r="D65" i="24"/>
  <c r="D66" i="24"/>
  <c r="D67" i="24"/>
  <c r="D68" i="24"/>
  <c r="D69" i="24"/>
  <c r="D70" i="24"/>
  <c r="D71" i="24"/>
  <c r="D72" i="24"/>
  <c r="D73" i="24"/>
  <c r="D74" i="24"/>
  <c r="D75" i="24"/>
  <c r="D76" i="24"/>
  <c r="D77" i="24"/>
  <c r="D78" i="24"/>
  <c r="D79" i="24"/>
  <c r="D80" i="24"/>
  <c r="D81" i="24"/>
  <c r="D82" i="24"/>
  <c r="D83" i="24"/>
  <c r="D84" i="24"/>
  <c r="D85" i="24"/>
  <c r="D86" i="24"/>
  <c r="D87" i="24"/>
  <c r="D88" i="24"/>
  <c r="D89" i="24"/>
  <c r="D90" i="24"/>
  <c r="D91" i="24"/>
  <c r="D92" i="24"/>
  <c r="D93" i="24"/>
  <c r="D94" i="24"/>
  <c r="D95" i="24"/>
  <c r="D96" i="24"/>
  <c r="D97" i="24"/>
  <c r="D98" i="24"/>
  <c r="D99" i="24"/>
  <c r="D100" i="24"/>
  <c r="D101" i="24"/>
  <c r="D102" i="24"/>
  <c r="D103" i="24"/>
  <c r="D104" i="24"/>
  <c r="D105" i="24"/>
  <c r="D106" i="24"/>
  <c r="D107" i="24"/>
  <c r="D108" i="24"/>
  <c r="D109" i="24"/>
  <c r="D110" i="24"/>
  <c r="D111" i="24"/>
  <c r="D112" i="24"/>
  <c r="D113" i="24"/>
  <c r="D114" i="24"/>
  <c r="D115" i="24"/>
  <c r="D116" i="24"/>
  <c r="D117" i="24"/>
  <c r="D118" i="24"/>
  <c r="D119" i="24"/>
  <c r="D120" i="24"/>
  <c r="D121" i="24"/>
  <c r="D122" i="24"/>
  <c r="D123" i="24"/>
  <c r="D124" i="24"/>
  <c r="D125" i="24"/>
  <c r="D126" i="24"/>
  <c r="D127" i="24"/>
  <c r="D128" i="24"/>
  <c r="D129" i="24"/>
  <c r="D130" i="24"/>
  <c r="D131" i="24"/>
  <c r="D132" i="24"/>
  <c r="D133" i="24"/>
  <c r="D134" i="24"/>
  <c r="D135" i="24"/>
  <c r="D136" i="24"/>
  <c r="D137" i="24"/>
  <c r="D138" i="24"/>
  <c r="D139" i="24"/>
  <c r="D140" i="24"/>
  <c r="D141" i="24"/>
  <c r="D142" i="24"/>
  <c r="D143" i="24"/>
  <c r="D144" i="24"/>
  <c r="D145" i="24"/>
  <c r="D171" i="24"/>
  <c r="D172" i="24"/>
  <c r="D173" i="24"/>
  <c r="D5" i="24"/>
  <c r="E6" i="24"/>
  <c r="E7" i="24"/>
  <c r="E8" i="24"/>
  <c r="E9" i="24"/>
  <c r="E10" i="24"/>
  <c r="E11" i="24"/>
  <c r="E12" i="24"/>
  <c r="E13" i="24"/>
  <c r="E14" i="24"/>
  <c r="E15" i="24"/>
  <c r="E16" i="24"/>
  <c r="E17" i="24"/>
  <c r="E18" i="24"/>
  <c r="E19" i="24"/>
  <c r="E20" i="24"/>
  <c r="E21" i="24"/>
  <c r="E22" i="24"/>
  <c r="E23" i="24"/>
  <c r="E24" i="24"/>
  <c r="E25" i="24"/>
  <c r="E26" i="24"/>
  <c r="E27" i="24"/>
  <c r="E28" i="24"/>
  <c r="E29" i="24"/>
  <c r="E30" i="24"/>
  <c r="E31" i="24"/>
  <c r="E32" i="24"/>
  <c r="E33" i="24"/>
  <c r="E34" i="24"/>
  <c r="E35" i="24"/>
  <c r="E36" i="24"/>
  <c r="E37" i="24"/>
  <c r="E38" i="24"/>
  <c r="E39" i="24"/>
  <c r="E40" i="24"/>
  <c r="E41" i="24"/>
  <c r="E42" i="24"/>
  <c r="E43" i="24"/>
  <c r="E44" i="24"/>
  <c r="E45" i="24"/>
  <c r="E46" i="24"/>
  <c r="E47" i="24"/>
  <c r="E48" i="24"/>
  <c r="E49" i="24"/>
  <c r="E50" i="24"/>
  <c r="E51" i="24"/>
  <c r="E52" i="24"/>
  <c r="E53" i="24"/>
  <c r="E54" i="24"/>
  <c r="E55" i="24"/>
  <c r="E56" i="24"/>
  <c r="E57" i="24"/>
  <c r="E58" i="24"/>
  <c r="E59" i="24"/>
  <c r="E60" i="24"/>
  <c r="E61" i="24"/>
  <c r="E62" i="24"/>
  <c r="E63" i="24"/>
  <c r="E64" i="24"/>
  <c r="E65" i="24"/>
  <c r="E66" i="24"/>
  <c r="E67" i="24"/>
  <c r="E68" i="24"/>
  <c r="E69" i="24"/>
  <c r="E70" i="24"/>
  <c r="E71" i="24"/>
  <c r="E72" i="24"/>
  <c r="E73" i="24"/>
  <c r="E74" i="24"/>
  <c r="E75" i="24"/>
  <c r="E76" i="24"/>
  <c r="E77" i="24"/>
  <c r="E78" i="24"/>
  <c r="E79" i="24"/>
  <c r="E80" i="24"/>
  <c r="E81" i="24"/>
  <c r="E82" i="24"/>
  <c r="E83" i="24"/>
  <c r="E84" i="24"/>
  <c r="E85" i="24"/>
  <c r="E86" i="24"/>
  <c r="E87" i="24"/>
  <c r="E88" i="24"/>
  <c r="E89" i="24"/>
  <c r="E90" i="24"/>
  <c r="E91" i="24"/>
  <c r="E92" i="24"/>
  <c r="E93" i="24"/>
  <c r="E94" i="24"/>
  <c r="E95" i="24"/>
  <c r="E96" i="24"/>
  <c r="E97" i="24"/>
  <c r="E98" i="24"/>
  <c r="E99" i="24"/>
  <c r="E100" i="24"/>
  <c r="E101" i="24"/>
  <c r="E102" i="24"/>
  <c r="E103" i="24"/>
  <c r="E104" i="24"/>
  <c r="E105" i="24"/>
  <c r="E106" i="24"/>
  <c r="E107" i="24"/>
  <c r="E108" i="24"/>
  <c r="E109" i="24"/>
  <c r="E110" i="24"/>
  <c r="E111" i="24"/>
  <c r="E112" i="24"/>
  <c r="E113" i="24"/>
  <c r="E114" i="24"/>
  <c r="E115" i="24"/>
  <c r="E116" i="24"/>
  <c r="E117" i="24"/>
  <c r="E118" i="24"/>
  <c r="E119" i="24"/>
  <c r="E120" i="24"/>
  <c r="E121" i="24"/>
  <c r="E122" i="24"/>
  <c r="E123" i="24"/>
  <c r="E124" i="24"/>
  <c r="E125" i="24"/>
  <c r="E126" i="24"/>
  <c r="E127" i="24"/>
  <c r="E128" i="24"/>
  <c r="E129" i="24"/>
  <c r="E130" i="24"/>
  <c r="E131" i="24"/>
  <c r="E132" i="24"/>
  <c r="E133" i="24"/>
  <c r="E134" i="24"/>
  <c r="E135" i="24"/>
  <c r="E136" i="24"/>
  <c r="E137" i="24"/>
  <c r="E138" i="24"/>
  <c r="E139" i="24"/>
  <c r="E140" i="24"/>
  <c r="E141" i="24"/>
  <c r="E142" i="24"/>
  <c r="E143" i="24"/>
  <c r="E144" i="24"/>
  <c r="E145" i="24"/>
  <c r="E146" i="24"/>
  <c r="E147" i="24"/>
  <c r="E148" i="24"/>
  <c r="E149" i="24"/>
  <c r="E150" i="24"/>
  <c r="E151" i="24"/>
  <c r="E152" i="24"/>
  <c r="E153" i="24"/>
  <c r="E154" i="24"/>
  <c r="E155" i="24"/>
  <c r="E156" i="24"/>
  <c r="E157" i="24"/>
  <c r="E158" i="24"/>
  <c r="E159" i="24"/>
  <c r="E160" i="24"/>
  <c r="E161" i="24"/>
  <c r="E162" i="24"/>
  <c r="E163" i="24"/>
  <c r="E164" i="24"/>
  <c r="E165" i="24"/>
  <c r="E166" i="24"/>
  <c r="E167" i="24"/>
  <c r="E168" i="24"/>
  <c r="E169" i="24"/>
  <c r="E170" i="24"/>
  <c r="E171" i="24"/>
  <c r="E5" i="24"/>
  <c r="C145" i="24"/>
  <c r="C144" i="24"/>
  <c r="C143" i="24"/>
  <c r="C142" i="24"/>
  <c r="C141" i="24"/>
  <c r="C140" i="24"/>
  <c r="C134" i="24"/>
  <c r="C133" i="24"/>
  <c r="C132" i="24"/>
  <c r="C131" i="24"/>
  <c r="C130" i="24"/>
  <c r="C139" i="24"/>
  <c r="C138" i="24"/>
  <c r="C137" i="24"/>
  <c r="C136" i="24"/>
  <c r="C135" i="24"/>
  <c r="R8" i="4"/>
  <c r="C129" i="24"/>
  <c r="C128" i="24"/>
  <c r="C127" i="24"/>
  <c r="C126" i="24"/>
  <c r="O8" i="4"/>
  <c r="I8" i="4"/>
  <c r="C5" i="24"/>
  <c r="C6" i="24"/>
  <c r="E11" i="4"/>
  <c r="C7" i="24"/>
  <c r="C10" i="24"/>
  <c r="C11" i="24"/>
  <c r="C9" i="24"/>
  <c r="M8" i="4"/>
  <c r="C12" i="24"/>
  <c r="C106" i="24"/>
  <c r="C105" i="24"/>
  <c r="C103" i="24"/>
  <c r="C102" i="24"/>
  <c r="C104" i="24"/>
  <c r="C101" i="24"/>
  <c r="C100" i="24"/>
  <c r="C13" i="24"/>
  <c r="C14" i="24"/>
  <c r="C15" i="24"/>
  <c r="C171" i="24"/>
  <c r="C16" i="24"/>
  <c r="C17" i="24"/>
  <c r="C18" i="24"/>
  <c r="C19" i="24"/>
  <c r="C125" i="24"/>
  <c r="C124" i="24"/>
  <c r="C123" i="24"/>
  <c r="C20" i="24"/>
  <c r="C21" i="24"/>
  <c r="C22" i="24"/>
  <c r="C23" i="24"/>
  <c r="C122" i="24"/>
  <c r="C121" i="24"/>
  <c r="C120" i="24"/>
  <c r="C119" i="24"/>
  <c r="C118" i="24"/>
  <c r="C117" i="24"/>
  <c r="C116" i="24"/>
  <c r="C115" i="24"/>
  <c r="C109" i="24"/>
  <c r="C108" i="24"/>
  <c r="C107" i="24"/>
  <c r="C24" i="24"/>
  <c r="C25" i="24"/>
  <c r="C110" i="24"/>
  <c r="C111" i="24"/>
  <c r="C114" i="24"/>
  <c r="C95" i="24"/>
  <c r="C96" i="24"/>
  <c r="C97" i="24"/>
  <c r="C98" i="24"/>
  <c r="C99" i="24"/>
  <c r="C93" i="24"/>
  <c r="C92" i="24"/>
  <c r="C91" i="24"/>
  <c r="C94" i="24"/>
  <c r="C89" i="24"/>
  <c r="C113" i="24"/>
  <c r="C112" i="24"/>
  <c r="C29" i="24"/>
  <c r="C27" i="24"/>
  <c r="C26" i="24"/>
  <c r="C88" i="24"/>
  <c r="C31" i="24"/>
  <c r="C32" i="24"/>
  <c r="C33" i="24"/>
  <c r="C34" i="24"/>
  <c r="C35" i="24"/>
  <c r="C36" i="24"/>
  <c r="C37" i="24"/>
  <c r="C172" i="24"/>
  <c r="C38" i="24"/>
  <c r="C39" i="24"/>
  <c r="C40" i="24"/>
  <c r="C41" i="24"/>
  <c r="C42" i="24"/>
  <c r="C44" i="24"/>
  <c r="C43" i="24"/>
  <c r="C45" i="24"/>
  <c r="C46" i="24"/>
  <c r="C47" i="24"/>
  <c r="C48" i="24"/>
  <c r="C90" i="24"/>
  <c r="C87" i="24"/>
  <c r="C86" i="24"/>
  <c r="C51" i="24"/>
  <c r="C50" i="24"/>
  <c r="C49" i="24"/>
  <c r="C53" i="24"/>
  <c r="C52" i="24"/>
  <c r="C54" i="24"/>
  <c r="C56" i="24"/>
  <c r="C55" i="24"/>
  <c r="C57" i="24"/>
  <c r="C58" i="24"/>
  <c r="C61" i="24"/>
  <c r="C60" i="24"/>
  <c r="C59" i="24"/>
  <c r="C62" i="24"/>
  <c r="C63" i="24"/>
  <c r="C64" i="24"/>
  <c r="C65" i="24"/>
  <c r="C67" i="24"/>
  <c r="C69" i="24"/>
  <c r="C68" i="24"/>
  <c r="C66" i="24"/>
  <c r="C70" i="24"/>
  <c r="C71" i="24"/>
  <c r="C72" i="24"/>
  <c r="C73" i="24"/>
  <c r="C74" i="24"/>
  <c r="C75" i="24"/>
  <c r="C76" i="24"/>
  <c r="C77" i="24"/>
  <c r="C78" i="24"/>
  <c r="C79" i="24"/>
  <c r="C80" i="24"/>
  <c r="C81" i="24"/>
  <c r="C82" i="24"/>
  <c r="C83" i="24"/>
  <c r="C84" i="24"/>
  <c r="C85" i="24"/>
  <c r="C173" i="24"/>
  <c r="G68" i="1"/>
  <c r="C8" i="24"/>
  <c r="E5" i="27"/>
  <c r="E6" i="27" s="1"/>
  <c r="D6" i="27" s="1"/>
  <c r="F5" i="27"/>
  <c r="F6" i="27" s="1"/>
  <c r="I5" i="27"/>
  <c r="L5" i="27"/>
  <c r="O5" i="27"/>
  <c r="I7" i="4"/>
  <c r="O7" i="4"/>
  <c r="R7" i="4"/>
  <c r="H17" i="1"/>
  <c r="H8" i="1"/>
  <c r="H16" i="1"/>
  <c r="H15" i="1"/>
  <c r="H48" i="1"/>
  <c r="H57" i="1"/>
  <c r="H56" i="1"/>
  <c r="G48" i="1"/>
  <c r="H53" i="1"/>
  <c r="H52" i="1"/>
  <c r="H31" i="1"/>
  <c r="H40" i="1"/>
  <c r="H39" i="1"/>
  <c r="H38" i="1"/>
  <c r="H35" i="1"/>
  <c r="H34" i="1"/>
  <c r="H33" i="1"/>
  <c r="H32" i="1"/>
  <c r="H5" i="1"/>
  <c r="H7" i="4"/>
  <c r="P7" i="4"/>
  <c r="H8" i="4"/>
  <c r="P8" i="4"/>
  <c r="H30" i="1"/>
  <c r="H29" i="1"/>
  <c r="F51" i="1"/>
  <c r="F21" i="1"/>
  <c r="G21" i="1" s="1"/>
  <c r="H42" i="1"/>
  <c r="H7" i="1"/>
  <c r="H36" i="1"/>
  <c r="H46" i="1"/>
  <c r="F10" i="1"/>
  <c r="F13" i="1"/>
  <c r="H4" i="1"/>
  <c r="F41" i="1"/>
  <c r="F45" i="1"/>
  <c r="G46" i="1" s="1"/>
  <c r="F24" i="1"/>
  <c r="F11" i="1"/>
  <c r="F47" i="1"/>
  <c r="F23" i="1"/>
  <c r="F53" i="1"/>
  <c r="H51" i="1"/>
  <c r="H27" i="1"/>
  <c r="H22" i="1"/>
  <c r="F57" i="1"/>
  <c r="G57" i="1" s="1"/>
  <c r="H41" i="1"/>
  <c r="H43" i="1"/>
  <c r="F5" i="1"/>
  <c r="H26" i="1"/>
  <c r="F28" i="1"/>
  <c r="H14" i="1"/>
  <c r="F35" i="1"/>
  <c r="F38" i="1"/>
  <c r="H45" i="1"/>
  <c r="H11" i="1"/>
  <c r="F7" i="1"/>
  <c r="F42" i="1"/>
  <c r="F22" i="1"/>
  <c r="G28" i="1" s="1"/>
  <c r="F9" i="1"/>
  <c r="G12" i="1" s="1"/>
  <c r="H49" i="1"/>
  <c r="F39" i="1"/>
  <c r="H13" i="1"/>
  <c r="F43" i="1"/>
  <c r="F27" i="1"/>
  <c r="H10" i="1"/>
  <c r="F29" i="1"/>
  <c r="G29" i="1" s="1"/>
  <c r="F15" i="1"/>
  <c r="F4" i="1"/>
  <c r="G7" i="1" s="1"/>
  <c r="H6" i="1"/>
  <c r="F55" i="1"/>
  <c r="F25" i="1"/>
  <c r="F36" i="1"/>
  <c r="F52" i="1"/>
  <c r="H25" i="1"/>
  <c r="H28" i="1"/>
  <c r="F48" i="1"/>
  <c r="F14" i="1"/>
  <c r="F26" i="1"/>
  <c r="H9" i="1"/>
  <c r="F6" i="1"/>
  <c r="F30" i="1"/>
  <c r="F17" i="1"/>
  <c r="H24" i="1"/>
  <c r="F49" i="1"/>
  <c r="G52" i="1" s="1"/>
  <c r="H55" i="1"/>
  <c r="H37" i="1"/>
  <c r="F40" i="1"/>
  <c r="F50" i="1"/>
  <c r="F37" i="1"/>
  <c r="F31" i="1"/>
  <c r="G33" i="1" s="1"/>
  <c r="F34" i="1"/>
  <c r="H23" i="1"/>
  <c r="F12" i="1"/>
  <c r="F16" i="1"/>
  <c r="H50" i="1"/>
  <c r="H12" i="1"/>
  <c r="F46" i="1"/>
  <c r="F68" i="1"/>
  <c r="F8" i="1"/>
  <c r="F32" i="1"/>
  <c r="F33" i="1"/>
  <c r="G55" i="1"/>
  <c r="K8" i="4"/>
  <c r="G6" i="27" l="1"/>
  <c r="F11" i="4"/>
  <c r="G11" i="4" s="1"/>
  <c r="K11" i="4" s="1"/>
  <c r="D5" i="27"/>
  <c r="G25" i="1"/>
  <c r="G26" i="1"/>
  <c r="G14" i="1"/>
  <c r="G9" i="1"/>
  <c r="G17" i="1"/>
  <c r="G22" i="1"/>
  <c r="G15" i="1"/>
  <c r="G11" i="1"/>
  <c r="G10" i="1"/>
  <c r="G16" i="1"/>
  <c r="G13" i="1"/>
  <c r="G5" i="27"/>
  <c r="K5" i="27" s="1"/>
  <c r="M5" i="27" s="1"/>
  <c r="Q8" i="4"/>
  <c r="K7" i="4"/>
  <c r="G30" i="1"/>
  <c r="G6" i="1"/>
  <c r="G8" i="1"/>
  <c r="G45" i="1"/>
  <c r="G40" i="1"/>
  <c r="G5" i="1"/>
  <c r="G4" i="1"/>
  <c r="G53" i="1"/>
  <c r="G50" i="1"/>
  <c r="G49" i="1"/>
  <c r="G51" i="1"/>
  <c r="G35" i="1"/>
  <c r="G39" i="1"/>
  <c r="G36" i="1"/>
  <c r="G42" i="1"/>
  <c r="H5" i="27"/>
  <c r="J5" i="27"/>
  <c r="G37" i="1"/>
  <c r="G27" i="1"/>
  <c r="G43" i="1"/>
  <c r="G23" i="1"/>
  <c r="G31" i="1"/>
  <c r="Q5" i="4"/>
  <c r="G24" i="1"/>
  <c r="G41" i="1"/>
  <c r="G38" i="1"/>
  <c r="G32" i="1"/>
  <c r="G34" i="1"/>
  <c r="K6" i="27"/>
  <c r="M6" i="27" s="1"/>
  <c r="K5" i="4"/>
  <c r="Q7" i="4"/>
  <c r="N5" i="27" l="1"/>
  <c r="P5" i="27" s="1"/>
  <c r="Q5" i="27" s="1"/>
  <c r="Q6" i="27" s="1"/>
  <c r="N6" i="27"/>
  <c r="P6" i="27" s="1"/>
  <c r="N11" i="4"/>
  <c r="P11" i="4" s="1"/>
  <c r="Q11" i="4" l="1"/>
</calcChain>
</file>

<file path=xl/sharedStrings.xml><?xml version="1.0" encoding="utf-8"?>
<sst xmlns="http://schemas.openxmlformats.org/spreadsheetml/2006/main" count="291" uniqueCount="75">
  <si>
    <t>CI</t>
  </si>
  <si>
    <t>dipendente</t>
  </si>
  <si>
    <t>totale ore</t>
  </si>
  <si>
    <t>dal</t>
  </si>
  <si>
    <t>al</t>
  </si>
  <si>
    <t>mese</t>
  </si>
  <si>
    <t>settore</t>
  </si>
  <si>
    <t>max 
ore</t>
  </si>
  <si>
    <t>Settore</t>
  </si>
  <si>
    <t>Nominativo</t>
  </si>
  <si>
    <t>Nr. ore</t>
  </si>
  <si>
    <t>Ore Festività</t>
  </si>
  <si>
    <t>Ore residue</t>
  </si>
  <si>
    <t>Giorni festivi</t>
  </si>
  <si>
    <t>Tariffa Festiva</t>
  </si>
  <si>
    <t>Importo giorno festivo</t>
  </si>
  <si>
    <t>Giorni da 12 ore</t>
  </si>
  <si>
    <t>Tariffa</t>
  </si>
  <si>
    <t>Importo</t>
  </si>
  <si>
    <t>Giorni frazione</t>
  </si>
  <si>
    <t>Importo giorni frazione</t>
  </si>
  <si>
    <t>Importo totale da liquidare</t>
  </si>
  <si>
    <t>PROTEZIONE CIVILE</t>
  </si>
  <si>
    <t>Totale</t>
  </si>
  <si>
    <t>Prot civ</t>
  </si>
  <si>
    <t>ore festive</t>
  </si>
  <si>
    <t>Totale complessivo</t>
  </si>
  <si>
    <t>TOTALE</t>
  </si>
  <si>
    <t>max ore</t>
  </si>
  <si>
    <t>inserire nuova voce da qui</t>
  </si>
  <si>
    <t>Somma di ore festive</t>
  </si>
  <si>
    <t>Somma di totale ore</t>
  </si>
  <si>
    <t>VIABILITA'</t>
  </si>
  <si>
    <t>TEST</t>
  </si>
  <si>
    <t>Cave</t>
  </si>
  <si>
    <t>GORGI EMANUELE</t>
  </si>
  <si>
    <t>AGRICOLTURA</t>
  </si>
  <si>
    <t xml:space="preserve">DE CARLI PIETRO ANTONIO </t>
  </si>
  <si>
    <t>Reperibilita</t>
  </si>
  <si>
    <t>LIQUIDAZIONE INDENNITA' DI REPERIBILITA':        MESE DI MARZO  2008 E RETRO.</t>
  </si>
  <si>
    <t>(vuoto)</t>
  </si>
  <si>
    <t>REGIONE</t>
  </si>
  <si>
    <t>DE CARLI PIETRO ANTONIO</t>
  </si>
  <si>
    <t>BONUGLIA SILVIA</t>
  </si>
  <si>
    <t>Somma di Importo totale da liquidare</t>
  </si>
  <si>
    <t>ALLEGATO B</t>
  </si>
  <si>
    <t>OGGETTO: PERSONALE REGIONALE. LIQUIDAZIONE INDENNITA'                       DI REPERIBILITA'                                                                                              PERIODO 01/05/2022 - 31/05/2022   E RETRO</t>
  </si>
  <si>
    <t>IN PAGAMENTO SU STIPENDIO  MESE DI: GIUGNO 2022</t>
  </si>
  <si>
    <t>ROSSI CARLO</t>
  </si>
  <si>
    <t>GORGI EMANUELE(LUG)</t>
  </si>
  <si>
    <t>GORGI EMANUELE(AGO)</t>
  </si>
  <si>
    <t>AGO</t>
  </si>
  <si>
    <t>RUGGERI ANDREA (ago)</t>
  </si>
  <si>
    <t>MARIANI ROCCO</t>
  </si>
  <si>
    <t xml:space="preserve">RUGGERI ANDREA </t>
  </si>
  <si>
    <t xml:space="preserve">RUGGERI ANDREA(dic) </t>
  </si>
  <si>
    <t>RUGGERI ANDREA(dic)</t>
  </si>
  <si>
    <t>NOV</t>
  </si>
  <si>
    <t>DIC</t>
  </si>
  <si>
    <t>ROSSI CARLO(dic)</t>
  </si>
  <si>
    <t>dic</t>
  </si>
  <si>
    <t>Matricola</t>
  </si>
  <si>
    <t>FEB</t>
  </si>
  <si>
    <t>0,861</t>
  </si>
  <si>
    <t>APR</t>
  </si>
  <si>
    <t>RUGGERI ANDREA (FEB)</t>
  </si>
  <si>
    <t>f.to digitalmente</t>
  </si>
  <si>
    <t>IL DIRIGENTE DEL SETTORE RISORSE UMANE</t>
  </si>
  <si>
    <t>Dott.sssa Ilaria Passudetti</t>
  </si>
  <si>
    <t xml:space="preserve"> LIQUIDAZIONE INDENNITA' DI REPERIBILITA':           </t>
  </si>
  <si>
    <t>RUGGERI ANDREA</t>
  </si>
  <si>
    <t>SETT</t>
  </si>
  <si>
    <t>VISENTIN MICHELE</t>
  </si>
  <si>
    <t xml:space="preserve">LIQUIDAZIONE INDENNITA' DI REPERIBILITA'                                                                                             AGOSTO SETTEMBRE  2026 </t>
  </si>
  <si>
    <t>IN PAGAMENTO SU STIPENDI  MESE DI OTTOBRE 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</si>
</sst>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h]:mm"/>
    <numFmt numFmtId="165" formatCode="_-* #,##0.0_-;\-* #,##0.0_-;_-* &quot;-&quot;??_-;_-@_-"/>
    <numFmt numFmtId="166" formatCode="_-* #,##0.0_-;\-* #,##0.0_-;_-* &quot;-&quot;?_-;_-@_-"/>
    <numFmt numFmtId="167" formatCode="mmm"/>
    <numFmt numFmtId="168" formatCode="_-* #,##0.00\ [$€-410]_-;\-* #,##0.00\ [$€-410]_-;_-* &quot;-&quot;??\ [$€-410]_-;_-@_-"/>
    <numFmt numFmtId="169" formatCode="#,##0.000"/>
  </numFmts>
  <fonts count="23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47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3"/>
      <name val="Arial"/>
      <family val="2"/>
    </font>
    <font>
      <sz val="13"/>
      <name val="Arial"/>
      <family val="2"/>
    </font>
    <font>
      <sz val="14"/>
      <name val="Arial"/>
      <family val="2"/>
    </font>
    <font>
      <b/>
      <i/>
      <sz val="8"/>
      <name val="Arial"/>
      <family val="2"/>
    </font>
    <font>
      <b/>
      <sz val="14"/>
      <name val="Arial"/>
      <family val="2"/>
    </font>
    <font>
      <sz val="10"/>
      <color theme="1"/>
      <name val="Arial"/>
      <family val="2"/>
    </font>
    <font>
      <sz val="13"/>
      <name val="Arial"/>
    </font>
    <font>
      <b/>
      <sz val="10"/>
      <name val="Arial"/>
    </font>
    <font>
      <sz val="14"/>
      <name val="Arial"/>
    </font>
    <font>
      <b/>
      <sz val="14"/>
      <name val="Arial"/>
    </font>
  </fonts>
  <fills count="1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5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medium">
        <color indexed="64"/>
      </right>
      <top style="thin">
        <color rgb="FFABABAB"/>
      </top>
      <bottom/>
      <diagonal/>
    </border>
    <border>
      <left style="thin">
        <color rgb="FFABABAB"/>
      </left>
      <right/>
      <top/>
      <bottom/>
      <diagonal/>
    </border>
    <border>
      <left style="thin">
        <color rgb="FFABABAB"/>
      </left>
      <right style="thin">
        <color rgb="FFABABAB"/>
      </right>
      <top/>
      <bottom/>
      <diagonal/>
    </border>
    <border>
      <left style="thin">
        <color indexed="64"/>
      </left>
      <right style="thin">
        <color rgb="FFABABAB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ABABAB"/>
      </top>
      <bottom/>
      <diagonal/>
    </border>
    <border>
      <left style="medium">
        <color indexed="64"/>
      </left>
      <right style="medium">
        <color indexed="64"/>
      </right>
      <top style="thin">
        <color rgb="FFABABAB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ABABAB"/>
      </top>
      <bottom/>
      <diagonal/>
    </border>
    <border>
      <left style="medium">
        <color indexed="64"/>
      </left>
      <right style="medium">
        <color indexed="64"/>
      </right>
      <top style="thin">
        <color rgb="FFABABAB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rgb="FFABABAB"/>
      </top>
      <bottom style="medium">
        <color indexed="64"/>
      </bottom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5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129">
    <xf numFmtId="0" fontId="0" fillId="0" borderId="0" xfId="0"/>
    <xf numFmtId="0" fontId="0" fillId="0" borderId="1" xfId="0" applyBorder="1"/>
    <xf numFmtId="0" fontId="0" fillId="0" borderId="1" xfId="0" applyBorder="1" applyProtection="1">
      <protection locked="0"/>
    </xf>
    <xf numFmtId="0" fontId="5" fillId="0" borderId="1" xfId="0" applyFont="1" applyBorder="1" applyProtection="1">
      <protection locked="0"/>
    </xf>
    <xf numFmtId="17" fontId="0" fillId="0" borderId="1" xfId="0" applyNumberFormat="1" applyBorder="1"/>
    <xf numFmtId="164" fontId="0" fillId="0" borderId="0" xfId="0" applyNumberForma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Continuous" vertical="center"/>
    </xf>
    <xf numFmtId="0" fontId="0" fillId="0" borderId="0" xfId="0" applyAlignment="1">
      <alignment horizontal="centerContinuous"/>
    </xf>
    <xf numFmtId="0" fontId="2" fillId="0" borderId="0" xfId="0" applyFont="1" applyAlignment="1">
      <alignment horizontal="centerContinuous" vertical="center"/>
    </xf>
    <xf numFmtId="0" fontId="5" fillId="2" borderId="1" xfId="0" applyFont="1" applyFill="1" applyBorder="1" applyAlignment="1" applyProtection="1">
      <alignment horizontal="centerContinuous" vertical="center" wrapText="1"/>
      <protection locked="0"/>
    </xf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17" fontId="5" fillId="0" borderId="1" xfId="0" applyNumberFormat="1" applyFont="1" applyBorder="1" applyProtection="1">
      <protection locked="0"/>
    </xf>
    <xf numFmtId="0" fontId="5" fillId="0" borderId="1" xfId="0" applyFont="1" applyBorder="1"/>
    <xf numFmtId="0" fontId="5" fillId="0" borderId="1" xfId="0" quotePrefix="1" applyFont="1" applyBorder="1" applyAlignment="1" applyProtection="1">
      <alignment horizontal="center"/>
    </xf>
    <xf numFmtId="4" fontId="5" fillId="0" borderId="1" xfId="0" quotePrefix="1" applyNumberFormat="1" applyFont="1" applyBorder="1" applyAlignment="1" applyProtection="1">
      <alignment horizontal="center"/>
    </xf>
    <xf numFmtId="4" fontId="5" fillId="0" borderId="1" xfId="0" quotePrefix="1" applyNumberFormat="1" applyFont="1" applyBorder="1" applyAlignment="1" applyProtection="1">
      <alignment horizontal="right"/>
    </xf>
    <xf numFmtId="0" fontId="5" fillId="0" borderId="1" xfId="0" applyFont="1" applyBorder="1" applyAlignment="1" applyProtection="1">
      <alignment horizontal="center"/>
    </xf>
    <xf numFmtId="4" fontId="5" fillId="0" borderId="1" xfId="0" applyNumberFormat="1" applyFont="1" applyBorder="1" applyAlignment="1" applyProtection="1">
      <alignment horizontal="center"/>
    </xf>
    <xf numFmtId="4" fontId="5" fillId="0" borderId="1" xfId="0" applyNumberFormat="1" applyFont="1" applyBorder="1" applyAlignment="1" applyProtection="1">
      <alignment horizontal="right"/>
    </xf>
    <xf numFmtId="4" fontId="4" fillId="0" borderId="1" xfId="0" applyNumberFormat="1" applyFont="1" applyBorder="1" applyAlignment="1" applyProtection="1">
      <alignment horizontal="right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Fill="1" applyBorder="1" applyProtection="1">
      <protection locked="0"/>
    </xf>
    <xf numFmtId="22" fontId="0" fillId="0" borderId="1" xfId="0" applyNumberFormat="1" applyFill="1" applyBorder="1" applyProtection="1">
      <protection locked="0"/>
    </xf>
    <xf numFmtId="0" fontId="0" fillId="0" borderId="0" xfId="0" applyFill="1"/>
    <xf numFmtId="0" fontId="3" fillId="0" borderId="1" xfId="0" applyFont="1" applyFill="1" applyBorder="1"/>
    <xf numFmtId="4" fontId="3" fillId="0" borderId="1" xfId="0" applyNumberFormat="1" applyFont="1" applyFill="1" applyBorder="1" applyAlignment="1" applyProtection="1">
      <alignment horizontal="right"/>
    </xf>
    <xf numFmtId="165" fontId="0" fillId="3" borderId="1" xfId="1" applyNumberFormat="1" applyFont="1" applyFill="1" applyBorder="1"/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centerContinuous" vertical="center"/>
    </xf>
    <xf numFmtId="0" fontId="0" fillId="4" borderId="1" xfId="0" applyFill="1" applyBorder="1" applyProtection="1">
      <protection locked="0"/>
    </xf>
    <xf numFmtId="0" fontId="0" fillId="4" borderId="1" xfId="0" applyFill="1" applyBorder="1"/>
    <xf numFmtId="2" fontId="0" fillId="3" borderId="1" xfId="0" applyNumberFormat="1" applyFill="1" applyBorder="1"/>
    <xf numFmtId="0" fontId="8" fillId="3" borderId="2" xfId="0" applyFont="1" applyFill="1" applyBorder="1"/>
    <xf numFmtId="20" fontId="0" fillId="0" borderId="0" xfId="0" applyNumberFormat="1"/>
    <xf numFmtId="166" fontId="0" fillId="0" borderId="0" xfId="0" applyNumberFormat="1"/>
    <xf numFmtId="167" fontId="0" fillId="0" borderId="1" xfId="0" applyNumberFormat="1" applyBorder="1" applyAlignment="1">
      <alignment horizontal="left"/>
    </xf>
    <xf numFmtId="0" fontId="10" fillId="0" borderId="1" xfId="0" applyFont="1" applyFill="1" applyBorder="1" applyProtection="1">
      <protection locked="0"/>
    </xf>
    <xf numFmtId="0" fontId="8" fillId="5" borderId="1" xfId="0" applyFont="1" applyFill="1" applyBorder="1"/>
    <xf numFmtId="2" fontId="0" fillId="0" borderId="1" xfId="0" applyNumberFormat="1" applyBorder="1"/>
    <xf numFmtId="0" fontId="3" fillId="0" borderId="1" xfId="0" applyFont="1" applyBorder="1" applyProtection="1">
      <protection locked="0"/>
    </xf>
    <xf numFmtId="0" fontId="12" fillId="0" borderId="0" xfId="2" applyFont="1" applyAlignment="1">
      <alignment horizontal="center" vertical="center" wrapText="1"/>
    </xf>
    <xf numFmtId="0" fontId="12" fillId="0" borderId="0" xfId="2" applyFont="1" applyAlignment="1">
      <alignment horizontal="center" vertical="center"/>
    </xf>
    <xf numFmtId="0" fontId="8" fillId="0" borderId="0" xfId="2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1" fillId="0" borderId="0" xfId="2" applyFont="1" applyAlignment="1">
      <alignment horizontal="center" vertical="center"/>
    </xf>
    <xf numFmtId="0" fontId="13" fillId="0" borderId="0" xfId="2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0" borderId="0" xfId="2" applyFont="1" applyBorder="1" applyAlignment="1">
      <alignment horizontal="left" vertical="center"/>
    </xf>
    <xf numFmtId="0" fontId="13" fillId="0" borderId="0" xfId="2" applyFont="1" applyBorder="1" applyAlignment="1">
      <alignment horizontal="center" vertical="center"/>
    </xf>
    <xf numFmtId="0" fontId="13" fillId="0" borderId="0" xfId="2" applyFont="1" applyAlignment="1">
      <alignment horizontal="left" vertical="center"/>
    </xf>
    <xf numFmtId="0" fontId="14" fillId="0" borderId="0" xfId="0" applyFont="1" applyAlignment="1">
      <alignment horizontal="center"/>
    </xf>
    <xf numFmtId="0" fontId="15" fillId="0" borderId="0" xfId="0" applyFont="1" applyAlignment="1"/>
    <xf numFmtId="0" fontId="13" fillId="0" borderId="0" xfId="2" applyFont="1" applyBorder="1" applyAlignment="1">
      <alignment horizontal="center" wrapText="1"/>
    </xf>
    <xf numFmtId="0" fontId="13" fillId="0" borderId="0" xfId="2" applyFont="1" applyBorder="1" applyAlignment="1">
      <alignment horizontal="center"/>
    </xf>
    <xf numFmtId="17" fontId="18" fillId="0" borderId="1" xfId="0" applyNumberFormat="1" applyFont="1" applyBorder="1"/>
    <xf numFmtId="4" fontId="0" fillId="0" borderId="0" xfId="0" applyNumberFormat="1"/>
    <xf numFmtId="0" fontId="15" fillId="0" borderId="3" xfId="0" applyFont="1" applyBorder="1" applyAlignment="1"/>
    <xf numFmtId="0" fontId="15" fillId="0" borderId="0" xfId="0" applyFont="1" applyBorder="1" applyAlignment="1"/>
    <xf numFmtId="0" fontId="15" fillId="0" borderId="4" xfId="0" applyFont="1" applyBorder="1" applyAlignment="1"/>
    <xf numFmtId="169" fontId="5" fillId="0" borderId="1" xfId="0" quotePrefix="1" applyNumberFormat="1" applyFont="1" applyBorder="1" applyAlignment="1" applyProtection="1">
      <alignment horizontal="right"/>
    </xf>
    <xf numFmtId="49" fontId="5" fillId="0" borderId="1" xfId="0" quotePrefix="1" applyNumberFormat="1" applyFont="1" applyBorder="1" applyAlignment="1" applyProtection="1">
      <alignment horizontal="right"/>
    </xf>
    <xf numFmtId="49" fontId="0" fillId="0" borderId="0" xfId="0" applyNumberFormat="1"/>
    <xf numFmtId="0" fontId="13" fillId="7" borderId="5" xfId="2" applyFont="1" applyFill="1" applyBorder="1" applyAlignment="1">
      <alignment horizontal="left"/>
    </xf>
    <xf numFmtId="0" fontId="14" fillId="7" borderId="6" xfId="0" applyFont="1" applyFill="1" applyBorder="1" applyAlignment="1">
      <alignment horizontal="center"/>
    </xf>
    <xf numFmtId="0" fontId="14" fillId="7" borderId="7" xfId="0" applyFont="1" applyFill="1" applyBorder="1" applyAlignment="1">
      <alignment horizontal="center"/>
    </xf>
    <xf numFmtId="0" fontId="13" fillId="7" borderId="3" xfId="2" applyFont="1" applyFill="1" applyBorder="1" applyAlignment="1">
      <alignment horizontal="left"/>
    </xf>
    <xf numFmtId="0" fontId="13" fillId="7" borderId="0" xfId="2" applyFont="1" applyFill="1" applyBorder="1" applyAlignment="1">
      <alignment horizontal="center"/>
    </xf>
    <xf numFmtId="0" fontId="13" fillId="7" borderId="4" xfId="2" applyFont="1" applyFill="1" applyBorder="1" applyAlignment="1">
      <alignment horizontal="center"/>
    </xf>
    <xf numFmtId="0" fontId="15" fillId="8" borderId="0" xfId="0" applyFont="1" applyFill="1" applyAlignment="1"/>
    <xf numFmtId="0" fontId="15" fillId="0" borderId="0" xfId="0" applyFont="1" applyFill="1" applyAlignment="1"/>
    <xf numFmtId="0" fontId="13" fillId="0" borderId="0" xfId="2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3" fillId="0" borderId="0" xfId="2" applyFont="1" applyFill="1" applyBorder="1" applyAlignment="1">
      <alignment horizontal="left"/>
    </xf>
    <xf numFmtId="0" fontId="13" fillId="0" borderId="0" xfId="2" applyFont="1" applyFill="1" applyBorder="1" applyAlignment="1">
      <alignment horizontal="center"/>
    </xf>
    <xf numFmtId="167" fontId="1" fillId="0" borderId="1" xfId="0" applyNumberFormat="1" applyFont="1" applyBorder="1" applyAlignment="1">
      <alignment horizontal="left"/>
    </xf>
    <xf numFmtId="167" fontId="1" fillId="0" borderId="1" xfId="0" applyNumberFormat="1" applyFont="1" applyFill="1" applyBorder="1" applyAlignment="1">
      <alignment horizontal="left"/>
    </xf>
    <xf numFmtId="0" fontId="0" fillId="0" borderId="18" xfId="0" pivotButton="1" applyBorder="1"/>
    <xf numFmtId="0" fontId="0" fillId="0" borderId="20" xfId="0" applyBorder="1"/>
    <xf numFmtId="0" fontId="0" fillId="0" borderId="21" xfId="0" applyBorder="1"/>
    <xf numFmtId="0" fontId="0" fillId="0" borderId="18" xfId="0" applyBorder="1"/>
    <xf numFmtId="0" fontId="0" fillId="0" borderId="20" xfId="0" applyNumberFormat="1" applyBorder="1"/>
    <xf numFmtId="0" fontId="0" fillId="0" borderId="25" xfId="0" applyBorder="1"/>
    <xf numFmtId="0" fontId="0" fillId="0" borderId="26" xfId="0" applyNumberFormat="1" applyBorder="1"/>
    <xf numFmtId="0" fontId="0" fillId="0" borderId="23" xfId="0" applyNumberFormat="1" applyBorder="1"/>
    <xf numFmtId="0" fontId="13" fillId="6" borderId="18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18" xfId="0" applyFont="1" applyFill="1" applyBorder="1" applyAlignment="1">
      <alignment horizontal="left" vertical="center"/>
    </xf>
    <xf numFmtId="0" fontId="13" fillId="6" borderId="21" xfId="0" applyFont="1" applyFill="1" applyBorder="1" applyAlignment="1">
      <alignment horizontal="left" vertical="center"/>
    </xf>
    <xf numFmtId="0" fontId="13" fillId="6" borderId="22" xfId="0" applyFont="1" applyFill="1" applyBorder="1" applyAlignment="1">
      <alignment horizontal="left" vertical="center"/>
    </xf>
    <xf numFmtId="168" fontId="13" fillId="6" borderId="23" xfId="0" applyNumberFormat="1" applyFont="1" applyFill="1" applyBorder="1" applyAlignment="1">
      <alignment horizontal="left" vertical="center"/>
    </xf>
    <xf numFmtId="168" fontId="17" fillId="10" borderId="31" xfId="0" applyNumberFormat="1" applyFont="1" applyFill="1" applyBorder="1" applyAlignment="1"/>
    <xf numFmtId="0" fontId="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3" fillId="0" borderId="0" xfId="2" applyFont="1" applyBorder="1" applyAlignment="1">
      <alignment horizontal="center" wrapText="1"/>
    </xf>
    <xf numFmtId="0" fontId="13" fillId="7" borderId="14" xfId="2" applyFont="1" applyFill="1" applyBorder="1" applyAlignment="1">
      <alignment horizontal="center" vertical="center" wrapText="1"/>
    </xf>
    <xf numFmtId="0" fontId="0" fillId="7" borderId="15" xfId="0" applyFill="1" applyBorder="1" applyAlignment="1">
      <alignment horizontal="center" vertical="center" wrapText="1"/>
    </xf>
    <xf numFmtId="0" fontId="0" fillId="7" borderId="16" xfId="0" applyFill="1" applyBorder="1" applyAlignment="1">
      <alignment horizontal="center" vertical="center" wrapText="1"/>
    </xf>
    <xf numFmtId="0" fontId="13" fillId="0" borderId="0" xfId="2" applyFont="1" applyBorder="1" applyAlignment="1">
      <alignment horizontal="center" vertical="center" wrapText="1"/>
    </xf>
    <xf numFmtId="0" fontId="19" fillId="0" borderId="20" xfId="0" applyFont="1" applyBorder="1" applyAlignment="1">
      <alignment horizontal="center" vertical="center"/>
    </xf>
    <xf numFmtId="0" fontId="19" fillId="0" borderId="18" xfId="0" applyFont="1" applyBorder="1" applyAlignment="1">
      <alignment horizontal="center" vertical="center"/>
    </xf>
    <xf numFmtId="168" fontId="19" fillId="0" borderId="20" xfId="0" applyNumberFormat="1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168" fontId="19" fillId="0" borderId="26" xfId="0" applyNumberFormat="1" applyFont="1" applyBorder="1" applyAlignment="1">
      <alignment horizontal="center" vertical="center"/>
    </xf>
    <xf numFmtId="0" fontId="19" fillId="11" borderId="18" xfId="0" applyFont="1" applyFill="1" applyBorder="1" applyAlignment="1">
      <alignment horizontal="left" vertical="center"/>
    </xf>
    <xf numFmtId="0" fontId="19" fillId="0" borderId="18" xfId="0" applyFont="1" applyBorder="1" applyAlignment="1">
      <alignment horizontal="left" vertical="center"/>
    </xf>
    <xf numFmtId="0" fontId="19" fillId="0" borderId="33" xfId="0" applyFont="1" applyBorder="1" applyAlignment="1">
      <alignment horizontal="left" vertical="center"/>
    </xf>
    <xf numFmtId="0" fontId="20" fillId="0" borderId="27" xfId="0" applyNumberFormat="1" applyFont="1" applyBorder="1"/>
    <xf numFmtId="0" fontId="21" fillId="12" borderId="24" xfId="0" applyFont="1" applyFill="1" applyBorder="1" applyAlignment="1"/>
    <xf numFmtId="0" fontId="21" fillId="9" borderId="13" xfId="0" applyFont="1" applyFill="1" applyBorder="1" applyAlignment="1">
      <alignment horizontal="left"/>
    </xf>
    <xf numFmtId="0" fontId="21" fillId="9" borderId="35" xfId="0" applyFont="1" applyFill="1" applyBorder="1" applyAlignment="1">
      <alignment horizontal="left"/>
    </xf>
    <xf numFmtId="0" fontId="21" fillId="9" borderId="28" xfId="0" applyFont="1" applyFill="1" applyBorder="1" applyAlignment="1">
      <alignment horizontal="left"/>
    </xf>
    <xf numFmtId="0" fontId="21" fillId="9" borderId="29" xfId="0" applyFont="1" applyFill="1" applyBorder="1" applyAlignment="1">
      <alignment horizontal="left"/>
    </xf>
    <xf numFmtId="168" fontId="21" fillId="9" borderId="17" xfId="0" applyNumberFormat="1" applyFont="1" applyFill="1" applyBorder="1" applyAlignment="1"/>
    <xf numFmtId="168" fontId="21" fillId="9" borderId="36" xfId="0" applyNumberFormat="1" applyFont="1" applyFill="1" applyBorder="1" applyAlignment="1"/>
    <xf numFmtId="168" fontId="21" fillId="9" borderId="30" xfId="0" applyNumberFormat="1" applyFont="1" applyFill="1" applyBorder="1" applyAlignment="1"/>
    <xf numFmtId="168" fontId="21" fillId="9" borderId="32" xfId="0" applyNumberFormat="1" applyFont="1" applyFill="1" applyBorder="1" applyAlignment="1"/>
    <xf numFmtId="0" fontId="22" fillId="7" borderId="8" xfId="0" applyFont="1" applyFill="1" applyBorder="1" applyAlignment="1"/>
    <xf numFmtId="0" fontId="22" fillId="7" borderId="9" xfId="0" applyFont="1" applyFill="1" applyBorder="1" applyAlignment="1"/>
    <xf numFmtId="0" fontId="21" fillId="8" borderId="10" xfId="0" applyFont="1" applyFill="1" applyBorder="1" applyAlignment="1"/>
    <xf numFmtId="0" fontId="21" fillId="8" borderId="11" xfId="0" applyFont="1" applyFill="1" applyBorder="1" applyAlignment="1"/>
    <xf numFmtId="168" fontId="21" fillId="8" borderId="12" xfId="0" applyNumberFormat="1" applyFont="1" applyFill="1" applyBorder="1" applyAlignment="1"/>
    <xf numFmtId="0" fontId="21" fillId="8" borderId="12" xfId="0" applyFont="1" applyFill="1" applyBorder="1" applyAlignment="1"/>
    <xf numFmtId="0" fontId="21" fillId="8" borderId="12" xfId="0" applyFont="1" applyFill="1" applyBorder="1" applyAlignment="1">
      <alignment horizontal="center"/>
    </xf>
    <xf numFmtId="0" fontId="21" fillId="0" borderId="24" xfId="0" applyFont="1" applyFill="1" applyBorder="1" applyAlignment="1">
      <alignment horizontal="center"/>
    </xf>
    <xf numFmtId="0" fontId="21" fillId="0" borderId="34" xfId="0" applyFont="1" applyFill="1" applyBorder="1" applyAlignment="1">
      <alignment horizontal="center"/>
    </xf>
  </cellXfs>
  <cellStyles count="3">
    <cellStyle name="Migliaia" xfId="1" builtinId="3"/>
    <cellStyle name="Normale" xfId="0" builtinId="0"/>
    <cellStyle name="Normale 2" xfId="2" xr:uid="{00000000-0005-0000-0000-000002000000}"/>
  </cellStyles>
  <dxfs count="390"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b/>
      </font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numFmt numFmtId="168" formatCode="_-* #,##0.00\ [$€-410]_-;\-* #,##0.00\ [$€-410]_-;_-* &quot;-&quot;??\ [$€-410]_-;_-@_-"/>
    </dxf>
    <dxf>
      <numFmt numFmtId="168" formatCode="_-* #,##0.00\ [$€-410]_-;\-* #,##0.00\ [$€-410]_-;_-* &quot;-&quot;??\ [$€-410]_-;_-@_-"/>
    </dxf>
    <dxf>
      <fill>
        <patternFill patternType="solid">
          <bgColor rgb="FFFFFF99"/>
        </patternFill>
      </fill>
    </dxf>
    <dxf>
      <fill>
        <patternFill>
          <bgColor rgb="FFFFFF99"/>
        </patternFill>
      </fill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fill>
        <patternFill patternType="solid"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alignment horizontal="left"/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>
          <bgColor theme="9" tint="0.59999389629810485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bottom style="double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alignment horizontal="center"/>
    </dxf>
    <dxf>
      <alignment horizontal="center"/>
    </dxf>
    <dxf>
      <fill>
        <patternFill>
          <bgColor theme="4" tint="0.5999938962981048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ont>
        <b/>
        <family val="2"/>
      </font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fill>
        <patternFill>
          <bgColor theme="3" tint="0.39997558519241921"/>
        </patternFill>
      </fill>
    </dxf>
    <dxf>
      <font>
        <b/>
      </font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none"/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none"/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none"/>
      </fill>
    </dxf>
    <dxf>
      <fill>
        <patternFill patternType="none"/>
      </fill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left"/>
    </dxf>
    <dxf>
      <alignment horizontal="left"/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alignment horizontal="left"/>
    </dxf>
    <dxf>
      <alignment horizontal="left"/>
    </dxf>
    <dxf>
      <font>
        <b/>
        <family val="2"/>
      </font>
    </dxf>
    <dxf>
      <font>
        <b/>
        <family val="2"/>
      </font>
    </dxf>
    <dxf>
      <numFmt numFmtId="170" formatCode="_-[$€-2]\ * #,##0.00_-;\-[$€-2]\ * #,##0.00_-;_-[$€-2]\ * &quot;-&quot;??_-;_-@_-"/>
    </dxf>
    <dxf>
      <numFmt numFmtId="170" formatCode="_-[$€-2]\ * #,##0.00_-;\-[$€-2]\ * #,##0.00_-;_-[$€-2]\ * &quot;-&quot;??_-;_-@_-"/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alignment horizontal="left"/>
    </dxf>
    <dxf>
      <numFmt numFmtId="168" formatCode="_-* #,##0.00\ [$€-410]_-;\-* #,##0.00\ [$€-410]_-;_-* &quot;-&quot;??\ [$€-410]_-;_-@_-"/>
    </dxf>
    <dxf>
      <numFmt numFmtId="168" formatCode="_-* #,##0.00\ [$€-410]_-;\-* #,##0.00\ [$€-410]_-;_-* &quot;-&quot;??\ [$€-410]_-;_-@_-"/>
    </dxf>
    <dxf>
      <alignment horizontal="left"/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font>
        <sz val="13"/>
      </font>
    </dxf>
    <dxf>
      <numFmt numFmtId="170" formatCode="_-[$€-2]\ * #,##0.00_-;\-[$€-2]\ * #,##0.00_-;_-[$€-2]\ * &quot;-&quot;??_-;_-@_-"/>
    </dxf>
    <dxf>
      <numFmt numFmtId="170" formatCode="_-[$€-2]\ * #,##0.00_-;\-[$€-2]\ * #,##0.00_-;_-[$€-2]\ * &quot;-&quot;??_-;_-@_-"/>
    </dxf>
    <dxf>
      <font>
        <b/>
        <family val="2"/>
      </font>
    </dxf>
    <dxf>
      <font>
        <b/>
        <family val="2"/>
      </font>
    </dxf>
    <dxf>
      <alignment horizontal="left"/>
    </dxf>
    <dxf>
      <alignment horizontal="left"/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ill>
        <patternFill patternType="solid">
          <bgColor rgb="FFFFFFCC"/>
        </patternFill>
      </fill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ont>
        <b/>
        <family val="2"/>
      </font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alignment horizontal="left"/>
    </dxf>
    <dxf>
      <alignment horizontal="left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alignment vertic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none"/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none"/>
      </fill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ill>
        <patternFill patternType="solid">
          <bgColor indexed="13"/>
        </patternFill>
      </fill>
    </dxf>
    <dxf>
      <font>
        <b/>
      </font>
    </dxf>
    <dxf>
      <fill>
        <patternFill>
          <bgColor theme="3" tint="0.39997558519241921"/>
        </patternFill>
      </fill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bottom style="medium">
          <color indexed="64"/>
        </bottom>
      </border>
    </dxf>
    <dxf>
      <border>
        <right style="medium">
          <color indexed="64"/>
        </right>
      </border>
    </dxf>
    <dxf>
      <border>
        <left style="medium">
          <color indexed="64"/>
        </left>
        <top style="medium">
          <color indexed="64"/>
        </top>
        <bottom style="medium">
          <color indexed="64"/>
        </bottom>
      </border>
    </dxf>
    <dxf>
      <font>
        <b/>
        <family val="2"/>
      </font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>
          <bgColor theme="3" tint="0.5999938962981048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>
          <bgColor theme="4" tint="0.59999389629810485"/>
        </patternFill>
      </fill>
    </dxf>
    <dxf>
      <alignment horizontal="center"/>
    </dxf>
    <dxf>
      <alignment horizontal="center"/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medium">
          <color indexed="64"/>
        </right>
        <bottom style="medium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left style="thin">
          <color indexed="64"/>
        </left>
        <top style="thin">
          <color indexed="64"/>
        </top>
        <bottom style="thin">
          <color indexed="64"/>
        </bottom>
      </border>
    </dxf>
    <dxf>
      <border>
        <bottom style="double">
          <color indexed="64"/>
        </bottom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right style="medium">
          <color indexed="64"/>
        </right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9" tint="0.59999389629810485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fill>
        <patternFill patternType="solid">
          <bgColor theme="8" tint="0.79998168889431442"/>
        </patternFill>
      </fill>
    </dxf>
    <dxf>
      <alignment horizontal="left"/>
    </dxf>
    <dxf>
      <fill>
        <patternFill patternType="solid"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 patternType="solid">
          <bgColor theme="9" tint="0.79998168889431442"/>
        </patternFill>
      </fill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alignment vertical="bottom"/>
    </dxf>
    <dxf>
      <fill>
        <patternFill>
          <bgColor rgb="FFFFFF99"/>
        </patternFill>
      </fill>
    </dxf>
    <dxf>
      <fill>
        <patternFill patternType="solid">
          <bgColor rgb="FFFFFF99"/>
        </patternFill>
      </fill>
    </dxf>
    <dxf>
      <numFmt numFmtId="168" formatCode="_-* #,##0.00\ [$€-410]_-;\-* #,##0.00\ [$€-410]_-;_-* &quot;-&quot;??\ [$€-410]_-;_-@_-"/>
    </dxf>
    <dxf>
      <numFmt numFmtId="168" formatCode="_-* #,##0.00\ [$€-410]_-;\-* #,##0.00\ [$€-410]_-;_-* &quot;-&quot;??\ [$€-410]_-;_-@_-"/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rgb="FFFFFF99"/>
        </patternFill>
      </fill>
    </dxf>
    <dxf>
      <font>
        <b/>
      </font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  <dxf>
      <font>
        <sz val="14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pivotCacheDefinition" Target="pivotCache/pivotCacheDefinition4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pivotCacheDefinition" Target="pivotCache/pivotCacheDefinition3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2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5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fania Quaggia" refreshedDate="46310.332407870374" createdVersion="6" refreshedVersion="8" recordCount="6" xr:uid="{00000000-000A-0000-FFFF-FFFF08000000}">
  <cacheSource type="worksheet">
    <worksheetSource ref="A4:Q10" sheet="conteggio_reperibilita"/>
  </cacheSource>
  <cacheFields count="17">
    <cacheField name="Settore" numFmtId="0">
      <sharedItems/>
    </cacheField>
    <cacheField name="CI" numFmtId="0">
      <sharedItems containsSemiMixedTypes="0" containsString="0" containsNumber="1" containsInteger="1" minValue="102661" maxValue="104106" count="6">
        <n v="102661"/>
        <n v="103485"/>
        <n v="102684"/>
        <n v="104106"/>
        <n v="102669"/>
        <n v="102683" u="1"/>
      </sharedItems>
    </cacheField>
    <cacheField name="Nominativo" numFmtId="0">
      <sharedItems/>
    </cacheField>
    <cacheField name="mese" numFmtId="167">
      <sharedItems containsBlank="1" count="17">
        <s v="AGO"/>
        <s v="SETT"/>
        <s v="LUG" u="1"/>
        <m u="1"/>
        <s v="GEN" u="1"/>
        <s v="APRI" u="1"/>
        <s v="FEB" u="1"/>
        <s v="SET" u="1"/>
        <s v="MAG" u="1"/>
        <s v="GIU" u="1"/>
        <s v="APR" u="1"/>
        <s v="OTT" u="1"/>
        <s v="NOV" u="1"/>
        <s v="MARZO" u="1"/>
        <s v="DIC" u="1"/>
        <s v="MAR" u="1"/>
        <s v="ST" u="1"/>
      </sharedItems>
    </cacheField>
    <cacheField name="Nr. ore" numFmtId="0">
      <sharedItems containsSemiMixedTypes="0" containsString="0" containsNumber="1" minValue="32.5" maxValue="144"/>
    </cacheField>
    <cacheField name="Ore Festività" numFmtId="0">
      <sharedItems containsString="0" containsBlank="1" containsNumber="1" containsInteger="1" minValue="24" maxValue="72"/>
    </cacheField>
    <cacheField name="Ore residue" numFmtId="0">
      <sharedItems containsSemiMixedTypes="0" containsString="0" containsNumber="1" minValue="0" maxValue="106.5"/>
    </cacheField>
    <cacheField name="Giorni festivi" numFmtId="0">
      <sharedItems containsSemiMixedTypes="0" containsString="0" containsNumber="1" containsInteger="1" minValue="0" maxValue="3"/>
    </cacheField>
    <cacheField name="Tariffa Festiva" numFmtId="4">
      <sharedItems containsSemiMixedTypes="0" containsString="0" containsNumber="1" minValue="41.32" maxValue="41.32"/>
    </cacheField>
    <cacheField name="Importo giorno festivo" numFmtId="4">
      <sharedItems containsSemiMixedTypes="0" containsString="0" containsNumber="1" minValue="0" maxValue="123.96"/>
    </cacheField>
    <cacheField name="Giorni da 12 ore" numFmtId="0">
      <sharedItems containsSemiMixedTypes="0" containsString="0" containsNumber="1" containsInteger="1" minValue="0" maxValue="8"/>
    </cacheField>
    <cacheField name="Tariffa" numFmtId="0">
      <sharedItems containsMixedTypes="1" containsNumber="1" minValue="0.86099999999999999" maxValue="0.86099999999999999"/>
    </cacheField>
    <cacheField name="Importo" numFmtId="4">
      <sharedItems containsSemiMixedTypes="0" containsString="0" containsNumber="1" minValue="0" maxValue="91.7"/>
    </cacheField>
    <cacheField name="Giorni frazione" numFmtId="0">
      <sharedItems containsString="0" containsBlank="1" containsNumber="1" containsInteger="1" minValue="0" maxValue="0"/>
    </cacheField>
    <cacheField name="Tariffa2" numFmtId="4">
      <sharedItems containsSemiMixedTypes="0" containsString="0" containsNumber="1" minValue="11.36" maxValue="11.36"/>
    </cacheField>
    <cacheField name="Importo giorni frazione" numFmtId="4">
      <sharedItems containsSemiMixedTypes="0" containsString="0" containsNumber="1" containsInteger="1" minValue="0" maxValue="0"/>
    </cacheField>
    <cacheField name="Importo totale da liquidare" numFmtId="4">
      <sharedItems containsSemiMixedTypes="0" containsString="0" containsNumber="1" minValue="27.98" maxValue="185.9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fania Quaggia" refreshedDate="46310.332408101851" createdVersion="6" refreshedVersion="8" recordCount="67" xr:uid="{00000000-000A-0000-FFFF-FFFF0B000000}">
  <cacheSource type="worksheet">
    <worksheetSource name="_xlnm.Database"/>
  </cacheSource>
  <cacheFields count="8">
    <cacheField name="dipendente" numFmtId="0">
      <sharedItems containsBlank="1" count="787">
        <s v="DE CARLI PIETRO ANTONIO"/>
        <s v="BONUGLIA SILVIA"/>
        <m/>
        <s v="RUGGERI ANDREA "/>
        <s v="RUGGERI ANDREA (ago)"/>
        <s v="RUGGERI ANDREA (FEB)"/>
        <s v="ROSSI CARLO"/>
        <s v="ROSSI CARLO(dic)"/>
        <s v="MARIANI ROCCO"/>
        <s v="GORGI EMANUELE"/>
        <s v="GORGI EMANUELE(LUG)"/>
        <s v="GORGI EMANUELE(AGO)"/>
        <s v="inserire nuova voce da qui"/>
        <s v="LANA LUCA" u="1"/>
        <s v="GAZZIN MARIA CRISTINA(ott)" u="1"/>
        <s v="CAPUZZO FERNANDO " u="1"/>
        <s v="VIO ROMANELLA (ott)" u="1"/>
        <s v="TERRIN CRISTIAN(ott)" u="1"/>
        <s v="GAMBIN MARIO(apr)" u="1"/>
        <s v="PILLEPICH DANIELA (mar)" u="1"/>
        <s v="BIZZARO BRUNO (mar)" u="1"/>
        <s v="SAVOLDO FRANCO (mag)" u="1"/>
        <s v="DE CARLI PIETRO ANTONIO(giug)" u="1"/>
        <s v="PEROZZO ALESSANDRO(ago)  " u="1"/>
        <s v="GRIGGIO GIULIANO(lug)" u="1"/>
        <s v="BRIGO FABRIZIO(ott)" u="1"/>
        <s v="ALBARELLO GIUSEPPE (ago)" u="1"/>
        <s v="TREVISAN LORIS (nov)" u="1"/>
        <s v="PEROZZO ALESSANDRO (gen)" u="1"/>
        <s v="OVRINATI STEFANO (apr)" u="1"/>
        <s v="MICHIELETTO LUCIANO" u="1"/>
        <s v="TARTAGLIA STEFANIA (feb)" u="1"/>
        <s v="MARTINELLO GINO" u="1"/>
        <s v="COLIZZI ANTONIO (ott)" u="1"/>
        <s v="VETTORATO MICHELA (ott)" u="1"/>
        <s v="ZANETTO GIORGIO(ott)" u="1"/>
        <s v="TREVISAN LORIS (gen)" u="1"/>
        <s v="SAVOLDO FRANCO" u="1"/>
        <s v="OVRINATI STEFANO (lug)" u="1"/>
        <s v="SONEGO COSMA (dic)" u="1"/>
        <s v="ZANETTO GIORGIO (giu)" u="1"/>
        <s v="FACCO FEDERICO (ago)" u="1"/>
        <s v="BASTIANELLO FRANCESCO (lug)" u="1"/>
        <s v="MALACHIN FABRIZIO (apri) " u="1"/>
        <s v="TERRIN CRISTIAN(giu)" u="1"/>
        <s v="FRIZZARIN ROBERTO (apr)" u="1"/>
        <s v="CAVALLETTO PAOLO (apr)" u="1"/>
        <s v="PILLEPICH DANIELA (set)" u="1"/>
        <s v="PEROZZO ALESSANDRO (lug)" u="1"/>
        <s v="MARCHETTI ANDREA (mar)" u="1"/>
        <s v="MORO PAOLO (mar)" u="1"/>
        <s v="DE CARLI PIETRO ANTONIO (set)" u="1"/>
        <s v="VETTORATO MICHELA " u="1"/>
        <s v="MARCHETTI ANDREA" u="1"/>
        <s v="RUZZON CLAUDIO (mar)" u="1"/>
        <s v="ZANETTO GIORGIO(giu)" u="1"/>
        <s v="ZANETTO GIORGIO (mar) " u="1"/>
        <s v="TERRIN CRISTIAN (feb)" u="1"/>
        <s v="GAMBIN MARIO (feb)" u="1"/>
        <s v="PEROZZO ALESSANDRO (ago) " u="1"/>
        <s v="SALMISTRARO NICOLA" u="1"/>
        <s v="GOMIERO LORENZO" u="1"/>
        <s v="ZANETTO GIORGIO" u="1"/>
        <s v="ALBARELLO GIUSEPPE (mar)" u="1"/>
        <s v="GAMBIN MARIO (mar)" u="1"/>
        <s v="BASTIANELLO FRANCESCO (feb)" u="1"/>
        <s v="TOMBOLATO RENZO (dic)" u="1"/>
        <s v="SALVAGNIN IVANO (apr)" u="1"/>
        <s v="TONDELLO ENRICO (mar)" u="1"/>
        <s v="MASIERO BIAGIO" u="1"/>
        <s v="CARDIN FRANCESCO" u="1"/>
        <s v="MALACHIN FABRIZIO (mar) " u="1"/>
        <s v="RUGGERI ANDREA (dic)" u="1"/>
        <s v="GAZZIN MARIA CRISTINA(giu)" u="1"/>
        <s v="BAZZOLO STEFANO (lug)" u="1"/>
        <s v="LONGHIN RENATO" u="1"/>
        <s v="FACCO FEDERICO (apr)" u="1"/>
        <s v="BRUNELLO ANTONIO" u="1"/>
        <s v="FRANZOLIN RENZO(mag)" u="1"/>
        <s v="CAVALIERE CRISTIANO" u="1"/>
        <s v="TOMBOLATO RENZO(mag)" u="1"/>
        <s v="ALBARELLO GIUSEPPE" u="1"/>
        <s v="BASSO ROBERTO" u="1"/>
        <s v="PANZOLLI ROBERTO " u="1"/>
        <s v="PEROZZO ALESSANDRO (mar) " u="1"/>
        <s v="GRIGGIO GIULIANO (set)" u="1"/>
        <s v="TOGNOLO LUIGI " u="1"/>
        <s v="TONDELLO ENRICO (gen)" u="1"/>
        <s v="BASTIANELLO FRANCESCO (gen)" u="1"/>
        <s v="GALDINO SAVINO(giu)" u="1"/>
        <s v="CAPUZZO FERNANDO" u="1"/>
        <s v="DI MATTEO FRANCESCO (mar)" u="1"/>
        <s v="FACCO FEDERICO(feb)" u="1"/>
        <s v="TREVISAN MASSIMO (apr) " u="1"/>
        <s v="SLANZI GIANNI" u="1"/>
        <s v="TREVISAN LORIS (ott)" u="1"/>
        <s v="TERRIN CRISTIAN (mar)" u="1"/>
        <s v="ZANETTO GIORGIO (lug)" u="1"/>
        <s v="DI MATTEO FRANCESCO (dic)" u="1"/>
        <s v="ALBARELLO GIUSEPPE " u="1"/>
        <s v="COLIZZI ANTONIO (mag)" u="1"/>
        <s v="BASTIANELLO SANTE" u="1"/>
        <s v="ALBARELLO GIUSEPPE (apr)" u="1"/>
        <s v="TREVISAN LORIS(giu)" u="1"/>
        <s v="RIZZO CLAUDIO (dic)" u="1"/>
        <s v="ZANOVELLO FABIO (lug)" u="1"/>
        <s v="SCARABOTTOLO ALBERTO(apr)" u="1"/>
        <s v="CAVALLETTO PAOLO" u="1"/>
        <s v="TREVISAN LORIS " u="1"/>
        <s v="GAZZIN MARIA CRISTINA(dic)" u="1"/>
        <s v="LUISI LAURA (giu)" u="1"/>
        <s v="RUGGERI ANDREA (lug)" u="1"/>
        <s v="VIO ROMANELLA (gen)" u="1"/>
        <s v="TARTAGLIA STEFANIA" u="1"/>
        <s v="MANCIN GIUSEPPE" u="1"/>
        <s v="VENULEO PAOLO(ago)" u="1"/>
        <s v="TECCHIO ANDREA (set)" u="1"/>
        <s v="TREVISAN LORIS (giu)" u="1"/>
        <s v="MORO PAOLO" u="1"/>
        <s v="VIO ROMANELLA (nov)" u="1"/>
        <s v="BASTIANELLO FRANCESCO (nov)" u="1"/>
        <s v="TOGNOLO LUIGI" u="1"/>
        <s v="CAVESTRO ANDREA (lug)" u="1"/>
        <s v="TERRIN CRISTIAN (gen)" u="1"/>
        <s v="SPINELLO CLAUDIO (feb)" u="1"/>
        <s v="FRANZOLIN RENZO(feb)" u="1"/>
        <s v="MANCIN GIUSEPPE(ago)" u="1"/>
        <s v="TOMBOLATO RENZO(feb)" u="1"/>
        <s v="BRIGO FABRIZIO(nov)" u="1"/>
        <s v="TECCHIO ANDREA(mag)" u="1"/>
        <s v="PENNA MARCO (lug) " u="1"/>
        <s v="CAVALIERE CRISTIANO (gen)" u="1"/>
        <s v="VIO ROMANELLA (mag)" u="1"/>
        <s v="PEROZZO ALESSANDRO (apr) " u="1"/>
        <s v="VENULEO PAOLO(ott)" u="1"/>
        <s v="TECCHIO ANDREA(mar)" u="1"/>
        <s v="PEROZZO ALESSANDRO (set)" u="1"/>
        <s v="DE CARLI PIETRO ANTONIO(feb)" u="1"/>
        <s v="VIO ROMANELLA (mar)" u="1"/>
        <s v="TARTAGLIA STEFANIA " u="1"/>
        <s v="DI MATTEO FRANCESCO (gen)" u="1"/>
        <s v="BRUNELLO LUIGI" u="1"/>
        <s v="OVRINATI STEFANO " u="1"/>
        <s v="SATURNINO GIOVANNI (feb)" u="1"/>
        <s v="BRIGO FABRIZIO(mag)" u="1"/>
        <s v="BASTIANELLO SANTE (dic)" u="1"/>
        <s v="BRIGO FABRIZIO(mar)" u="1"/>
        <s v="PANZOLLI ROBERTO(giu)" u="1"/>
        <s v="TOMBOLATO RENZO " u="1"/>
        <s v="GAMBIN MARIO (dic)" u="1"/>
        <s v="VIO ROMANELLA (set)" u="1"/>
        <s v="GOMIERO LORENZO (mar)" u="1"/>
        <s v="BERTAGGIA MIRKO" u="1"/>
        <s v="BROCCA GIAMPIETRO (mag)" u="1"/>
        <s v="SAVOLDO FRANCO (mar)" u="1"/>
        <s v="VOLPATO SERGIO (apr)" u="1"/>
        <s v="RUGGERI ANDREA (set)" u="1"/>
        <s v="PEROZZO ALESSANDRO (ott)" u="1"/>
        <s v="TECCHIO ANDREA (mag)" u="1"/>
        <s v="TREVISAN MONICA (feb)" u="1"/>
        <s v="VENULEO PAOLO (giu)" u="1"/>
        <s v="PANZOLLI ROBERTO (dic)" u="1"/>
        <s v="MARTINELLO CRISTIAN (apr)" u="1"/>
        <s v="BROCCA GIAMPIETRO (mar)" u="1"/>
        <s v="TERRIN CRISTIAN (set)" u="1"/>
        <s v="BASSATO ROBERTO (apr)" u="1"/>
        <s v="MANCIN GIUSEPPE (apr)" u="1"/>
        <s v="CAPUZZO FERNANDO (feb)" u="1"/>
        <s v="MASIERO SANTE (mar)" u="1"/>
        <s v="MANCIN GIUSEPPE(apr)" u="1"/>
        <s v="LUISI LAURA (nov)" u="1"/>
        <s v="TERRIN CRISTIAN(ago)" u="1"/>
        <s v="PEROZZO ALESSANDRO(giu)" u="1"/>
        <s v="DE MARCHI GIUSEPPE (mar)" u="1"/>
        <s v="TARTAGLIA STEFANIA (ago)" u="1"/>
        <s v="CASSANO GIOVANNI PAOLO" u="1"/>
        <s v="CAVESTRO ANDREA" u="1"/>
        <s v="GOMIERO LORENZO (gen)" u="1"/>
        <s v="BIZZARO BRUNO (lug)" u="1"/>
        <s v="FACCO FEDERICO (dic)" u="1"/>
        <s v="BASTIANELLO FRANCESCO (mag)" u="1"/>
        <s v="CAPUZZO FERNANDO (mar)" u="1"/>
        <s v="OVRINATI STEFANO (set)" u="1"/>
        <s v="GRIGOLETTO WALTER " u="1"/>
        <s v="PEROZZO ALESSANDRO(gen)" u="1"/>
        <s v="ZANETTO GIORGIO(ago)" u="1"/>
        <s v="CUSIN FRANCO (mar)" u="1"/>
        <s v="BASTIANELLO FRANCESCO" u="1"/>
        <s v="GRIGGIO GIULIANO(feb)" u="1"/>
        <s v="SONEGO COSMA (set)" u="1"/>
        <s v="BURATTIN OLIVO" u="1"/>
        <s v="BROCCA GIAMPIETRO(gen)" u="1"/>
        <s v="RIZZO CLAUDIO (apr)" u="1"/>
        <s v="MALACHIN FABRIZIO (gen)" u="1"/>
        <s v="ZAMPIERI FRANCESCO" u="1"/>
        <s v="ZANOVELLO FABIO" u="1"/>
        <s v="DI MATTEO FRANCESCO (ago)" u="1"/>
        <s v="DE MARCHI GIUSEPPE" u="1"/>
        <s v="BOCCARDO ANGELO" u="1"/>
        <s v="COSMA ALESSANDRA (gen)" u="1"/>
        <s v="RUGGERI ANDREA (mag)" u="1"/>
        <s v="PEROZZO ALESSANDRO (giu)" u="1"/>
        <s v="TARTAGLIA STEFANIA (mar)" u="1"/>
        <s v="GALDINO SAVINO" u="1"/>
        <s v="VISENTIN LUCIANO (apr)" u="1"/>
        <s v="MALACHIN FABRIZIO (nov)" u="1"/>
        <s v="TERRIN CRISTIAN(apr)" u="1"/>
        <s v="TREVISAN MONICA (mar)" u="1"/>
        <s v="ZAGOLIN LORIS" u="1"/>
        <s v="VETTORATO MICHELA (giu)" u="1"/>
        <s v="GAZZIN MARIA CRISTINA(mag)" u="1"/>
        <s v="PENNA MARCO (mar)" u="1"/>
        <s v="VISENTIN LUCIANO (lug)" u="1"/>
        <s v="BROCCA GIAMPIETRO(feb)" u="1"/>
        <s v="PANZOLLI ROBERTO (mag)" u="1"/>
        <s v="FRANZOLIN RENZO(mar)" u="1"/>
        <s v="TOMBOLATO RENZO(mar)" u="1"/>
        <s v="GOMIERO LORENZO (set)" u="1"/>
        <s v="FACCO FEDERICO (lug)" u="1"/>
        <s v="SONEGO COSMA (giu)" u="1"/>
        <s v="PEROZZO ALESSANDRO (mag)" u="1"/>
        <s v="DI MATTEO FRANCESCO (set)" u="1"/>
        <s v="DE MARCHI GIUSEPPE " u="1"/>
        <s v="ZANETTO GIORGIO(apr)" u="1"/>
        <s v="SPINELLO CLAUDIO (nov)" u="1"/>
        <s v="DE MARCHI GIUSEPPE (apr)" u="1"/>
        <s v="COSMA ALESSANDRA (feb)" u="1"/>
        <s v="BROCCA GIAMPIETRO(mar)" u="1"/>
        <s v="RIZZO CLAUDIO (ott)" u="1"/>
        <s v="VETTORATO MICHELA (mar) " u="1"/>
        <s v="TREVISAN MASSIMO (mar)" u="1"/>
        <s v="PENNA MARCO (giu)" u="1"/>
        <s v="SAVOLDO FRANCO " u="1"/>
        <s v="PEROZZO ALESSANDRO(mar)" u="1"/>
        <s v="FACCO FEDERICO" u="1"/>
        <s v="MANCIN GIUSEPPE (ott)" u="1"/>
        <s v="GRIGGIO GIULIANO(mar)" u="1"/>
        <s v="ROSSI CARLO(ago)" u="1"/>
        <s v="TOGNOLO LUIGI(giu)" u="1"/>
        <s v="TREVISAN MONICA (gen)" u="1"/>
        <s v="TREVISAN LORIS (mar) " u="1"/>
        <s v="VETTORATO MICHELA (nov)" u="1"/>
        <s v="COSMA ALESSANDRA (mar)" u="1"/>
        <s v="BASTIANELLO SANTE(mag)" u="1"/>
        <s v="BASTIANELLO FRANCESCO (set)" u="1"/>
        <s v="OVRINATI STEFANO (giu)" u="1"/>
        <s v="TONDELLO ENRICO (apr)" u="1"/>
        <s v="TREVISAN LORIS (ago)" u="1"/>
        <s v="LUISI LAURA (feb)" u="1"/>
        <s v="DE CARLI PIETRO ANTONIO (giu)" u="1"/>
        <s v="GALDINO SAVINO (apr)" u="1"/>
        <s v="MALACHIN FABRIZIO" u="1"/>
        <s v="TARTAGLIA STEFANIA (apr)" u="1"/>
        <s v="LUISI LAURA (mag)" u="1"/>
        <s v="PILLEPICH DANIELA " u="1"/>
        <s v="LUISI LAURA (gen)" u="1"/>
        <s v="ZANETTO GIORGIO (feb)" u="1"/>
        <s v="VIO ROMANELLA" u="1"/>
        <s v="VETTORATO MICHELA (mag)" u="1"/>
        <s v="FACCO FEDERICO (set)" u="1"/>
        <s v="GRIGOLETTO WALTER (lug)" u="1"/>
        <s v="ZAMPIERI FRANCESCO (giu)" u="1"/>
        <s v="MANCIN GIUSEPPE(dic)" u="1"/>
        <s v="MALACHIN FABRIZIO (set)" u="1"/>
        <s v="GAZZIN MARIA CRISTINA (ott)" u="1"/>
        <s v="SAREGO CESARE" u="1"/>
        <s v="GORGI EMANUELE(GIU)" u="1"/>
        <s v="TREVISAN MONICA (set)" u="1"/>
        <s v="MALACHIN FABRIZIO " u="1"/>
        <s v="MERLIN GRAZIANO " u="1"/>
        <s v="BAZZOLO STEFANO (mar)" u="1"/>
        <s v="MARTINELLO CRISTIAN" u="1"/>
        <s v="BOCCARDO ANGELO (mar)" u="1"/>
        <s v="TERRIN CRISTIAN (apr)" u="1"/>
        <s v="GALDINO SAVINO(feb)" u="1"/>
        <s v="PENNA MARCO (ott) " u="1"/>
        <s v="TREVISAN LORIS(ago)" u="1"/>
        <s v="ZAMPIERI FRANCESCO (mag)" u="1"/>
        <s v="PENNA MARCO (nov)" u="1"/>
        <s v="TREVISAN LORIS(dic)" u="1"/>
        <s v="BASTIANELLO SANTE(mag" u="1"/>
        <s v="FRIZZARIN ROBERTO" u="1"/>
        <s v="TREVISAN LORIS (apr)" u="1"/>
        <s v="VETTORATO MICHELA (set)" u="1"/>
        <s v="GRIGGIO GIULIANO(set)" u="1"/>
        <s v="TECCHIO ANDREA (mar)" u="1"/>
        <s v="VOLPATO SERGIO (lug)" u="1"/>
        <s v="TERRIN CRISTIAN (nov)" u="1"/>
        <s v="BRIGO FABRIZIO(lug)" u="1"/>
        <s v="BOCCARDO ANGELO (gen)" u="1"/>
        <s v="ALBARELLO GIUSEPPE (dic)" u="1"/>
        <s v="FACCO FEDERICO (mag)" u="1"/>
        <s v="MANCIN GIUSEPPE(lug)" u="1"/>
        <s v="TERRIN CRISTIAN(dic)" u="1"/>
        <s v="DE CARLI PIETRO ANTONIO (mag)" u="1"/>
        <s v="VENULEO PAOLO(set)" u="1"/>
        <s v="DE CARLI PIETRO ANTONIO(nov)" u="1"/>
        <s v="TONDELLO ENRICO (ott)" u="1"/>
        <s v="BASTIANELLO SANTE (apr)" u="1"/>
        <s v="SAVOLDO FRANCO (gen)" u="1"/>
        <s v="TREVISAN MONICA" u="1"/>
        <s v="PILLEPICH DANIELA (ago)" u="1"/>
        <s v="SONEGO COSMA (gen)" u="1"/>
        <s v="PANZOLLI ROBERTO (apr)" u="1"/>
        <s v="PEROZZO ALESSANDRO (feb)" u="1"/>
        <s v="SATURNINO GIOVANNI (mar)" u="1"/>
        <s v="PILLEPICH DANIELA (dic)" u="1"/>
        <s v="ZANOVELLO FABIO (mar)" u="1"/>
        <s v="COSMA ALESSANDRA (nov)" u="1"/>
        <s v="ZANETTO GIORGIO(dic)" u="1"/>
        <s v="DI MATTEO FRANCESCO (giu)" u="1"/>
        <s v="RIZZO CLAUDIO (gen)" u="1"/>
        <s v="FACCO FEDERICO(mar)" u="1"/>
        <s v="TERRIN CRISTIAN" u="1"/>
        <s v="PILLEPICH DANIELA (lug)" u="1"/>
        <s v="CAVESTRO ANDREA (mar)" u="1"/>
        <s v="GOMIERO LORENZO (apr)" u="1"/>
        <s v="ZANETTO GIORGIO (gen)" u="1"/>
        <s v="DE CARLI PIETRO ANTONIO(gen)" u="1"/>
        <s v="TONDELLO ENRICO" u="1"/>
        <s v="RUGGERI ANDREA (mar)" u="1"/>
        <s v="ZANETTO GIORGIO " u="1"/>
        <s v="ZANOVELLO FABIO (gen)" u="1"/>
        <s v="PILLEPICH DANIELA (feb)" u="1"/>
        <s v="VENULEO PAOLO (dic)" u="1"/>
        <s v="BASTIANELLO SANTE(apr)" u="1"/>
        <s v="BASTIANELLO FRANCESCO (apr)" u="1"/>
        <s v="RIZZO CLAUDIO (mag)" u="1"/>
        <s v="BOCCARDO ANGELO (set)" u="1"/>
        <s v="GRIGGIO GIULIANO (gen)" u="1"/>
        <s v="RIZZO CLAUDIO (mar)" u="1"/>
        <s v="TERRIN CRISTIAN (ott)" u="1"/>
        <s v="TERRIN CRISTIAN(lug)" u="1"/>
        <s v="GALDINO SAVINO (dic)" u="1"/>
        <s v="GALDINO SAVINO(apr)" u="1"/>
        <s v="FACCO FEDERICO (feb)" u="1"/>
        <s v="ROSSI CARLO(lug)" u="1"/>
        <s v="VENULEO PAOLO (feb)" u="1"/>
        <s v="MANCIN GIUSEPPE(set)" u="1"/>
        <s v="TREVISAN MONICA " u="1"/>
        <s v="FRIZZARIN ROBERTO (mar)" u="1"/>
        <s v="CAPUZZO FERNANDO (dic)" u="1"/>
        <s v="FRANZOLIN RENZO " u="1"/>
        <s v="ALBARELLO GIUSEPPE (nov)" u="1"/>
        <s v="RIZZO CLAUDIO" u="1"/>
        <s v="PENZO TULLIO" u="1"/>
        <s v="MARITAN FERDIE'" u="1"/>
        <s v="TREVISAN MASSIMO " u="1"/>
        <s v="ZANETTO GIORGIO(lug)" u="1"/>
        <s v="LUISI LAURA (set)" u="1"/>
        <s v="PEROZZO ALESSANDRO  " u="1"/>
        <s v="SPINELLO CLAUDIO" u="1"/>
        <s v="SATURNINO GIOVANNI (apr)" u="1"/>
        <s v="SPINELLO CLAUDIO (mag)" u="1"/>
        <s v="PENNA MARCO (feb)" u="1"/>
        <s v="COSMA ALESSANDRA (ott)" u="1"/>
        <s v="TREVISAN LORIS(apr)" u="1"/>
        <s v="ALBARELLO GIUSEPPE (gen)" u="1"/>
        <s v="VETTORATO MICHELA" u="1"/>
        <s v="VISENTIN LUCIANO" u="1"/>
        <s v="MERLIN GRAZIANO (mar)" u="1"/>
        <s v="DE CARLI PIETRO ANTONIO(lug)" u="1"/>
        <s v="GRIGGIO GIULIANO (feb)" u="1"/>
        <s v="TREVISAN MASSIMO" u="1"/>
        <s v="ZANETTO GIORGIO (set)" u="1"/>
        <s v="MARTINELLO CRISTIAN " u="1"/>
        <s v="PENNA MARCO (mag)" u="1"/>
        <s v="DE CARLI PIETRO ANTONIO (feb)" u="1"/>
        <s v="MARCHETTI ANDREA (apr)" u="1"/>
        <s v="CAPUZZO ANGELO" u="1"/>
        <s v="PENNA MARCO (gen)" u="1"/>
        <s v="DI MATTEO FRANCESCO(ago)" u="1"/>
        <s v="MANCIN GIUSEPPE (dic)" u="1"/>
        <s v="SAVOLDO FRANCO (ott)" u="1"/>
        <s v="ZANOVELLO FABIO (set)" u="1"/>
        <s v="GRIGGIO GIULIANO (mar)" u="1"/>
        <s v="PEROZZO ALESSANDRO " u="1"/>
        <s v="LION RENZO" u="1"/>
        <s v="SCARABOTTOLO ALBERTO" u="1"/>
        <s v="ALBARELLO GIUSEPPE (lug)" u="1"/>
        <s v="TREVISAN LORIS (dic)" u="1"/>
        <s v="RUZZON CLAUDIO (gen) " u="1"/>
        <s v="TREVISAN MONICA (apr)" u="1"/>
        <s v="SCARABOTTOLO ALBERTO(mag)" u="1"/>
        <s v="TERRIN CRISTIAN(set)" u="1"/>
        <s v="MANCIN GIUSEPPE(mag)" u="1"/>
        <s v="FRANZOLIN RENZO (feb)" u="1"/>
        <s v="TOMBOLATO RENZO (feb)" u="1"/>
        <s v="ROSSI CARLO(set)" u="1"/>
        <s v="GAMBIN MARIO(mar)" u="1"/>
        <s v="GOMIERO LORENZO (ott)" u="1"/>
        <s v="GALDINO SAVINO " u="1"/>
        <s v="BROCCA GIAMPIETRO(dic)" u="1"/>
        <s v="TREVISAN LORIS(ott)" u="1"/>
        <s v="LUISI LAURA (lug)" u="1"/>
        <s v="CAPUZZO FERNANDO (mag)" u="1"/>
        <s v="MANFRIN SIMONE (apr)" u="1"/>
        <s v="ZANETTO GIORGIO(set)" u="1"/>
        <s v="TREVISAN MONICA (nov)" u="1"/>
        <s v="DE CARLI PIETRO ANTONIO " u="1"/>
        <s v="PILLEPICH DANIELA" u="1"/>
        <s v="GRIGGIO GIULIANO(apr)" u="1"/>
        <s v="GAZZIN MARIA CRISTINA(apr)" u="1"/>
        <s v="GAMBIN MARIO(giu)" u="1"/>
        <s v="COSMA ALESSANDRA (dic)" u="1"/>
        <s v="PEROZZO ALESSANDRO (lug) " u="1"/>
        <s v="GRIGOLETTO WALTER (apr)" u="1"/>
        <s v="RUZZON CLAUDIO" u="1"/>
        <s v="BRIGO FABRIZIO" u="1"/>
        <s v="TECCHIO ANDREA" u="1"/>
        <s v="TERRIN CRISTIAN (mag)" u="1"/>
        <s v="VENULEO PAOLO (apr)" u="1"/>
        <s v="MANCIN GIUSEPPE (ago)" u="1"/>
        <s v="DE CARLI PIETRO ANTONIO(ago)" u="1"/>
        <s v="GAZZIN MARIA CRISTINA(lug)" u="1"/>
        <s v="MASIERO SANTE(feb)" u="1"/>
        <s v="FACCO FEDERICO " u="1"/>
        <s v="TREVISAN LORIS (lug)" u="1"/>
        <s v="GRIGGIO GIULIANO(nov)" u="1"/>
        <s v="MASIERO SANTE(mar)" u="1"/>
        <s v="MERLIN GRAZIANO (set)" u="1"/>
        <s v="OVRINATI STEFANO (gen)" u="1"/>
        <s v="TERRIN CRISTIAN(mag)" u="1"/>
        <s v="PILLEPICH DANIELA (apr) " u="1"/>
        <s v="FACCO FEDERICO (mar)" u="1"/>
        <s v="MANCIN GIUSEPPE(feb)" u="1"/>
        <s v="FRANZOLIN RENZO (mar)" u="1"/>
        <s v="TOMBOLATO RENZO (mar)" u="1"/>
        <s v="CAVALIERE CRISTIANO (apr)" u="1"/>
        <s v="SONEGO COSMA (mag)" u="1"/>
        <s v="SINIGAGLIA PATRIZIO" u="1"/>
        <s v="ZANETTO GIORGIO(mag)" u="1"/>
        <s v="TARTAGLIA STEFANIA (dic)" u="1"/>
        <s v="CAVALLETTO PAOLO (gen)" u="1"/>
        <s v="GORGI EMANUELE(dic)" u="1"/>
        <s v="DI MATTEO FRANCESCO (apr)" u="1"/>
        <s v="DI MATTEO FRANCESCO (lug)" u="1"/>
        <s v="PICELLO GAUDENZIO" u="1"/>
        <s v="BROCCA GIAMPIETRO(mag)" u="1"/>
        <s v="GAZZIN MARIA CRISTINA(GEN)" u="1"/>
        <s v="FRANZOLIN RENZO(giu)" u="1"/>
        <s v="TREVISAN MONICA (ott)" u="1"/>
        <s v="RUZZON CLAUDIO (ott) " u="1"/>
        <s v="TONDELLO ENRICO (dic)" u="1"/>
        <s v="TOMBOLATO RENZO(giu)" u="1"/>
        <s v="PEROZZO ALESSANDRO (ago)" u="1"/>
        <s v="BAZZOLO STEFANO (apr)" u="1"/>
        <s v="VENULEO PAOLO (ott)" u="1"/>
        <s v="BOCCARDO ANGELO (apr)" u="1"/>
        <s v="BROCCA GIAMPIETRO (dic)" u="1"/>
        <s v="OVRINATI STEFANO (feb)" u="1"/>
        <s v="VOLEBOLE MARTINO" u="1"/>
        <s v="RUZZON CLAUDIO (apr)" u="1"/>
        <s v="TOGNOLO LUIGI(mag)" u="1"/>
        <s v="CAVESTRO ANDREA " u="1"/>
        <s v="DRASHKOVICH ZORAN" u="1"/>
        <s v="GRIGGIO GIULIANO" u="1"/>
        <s v="GORGI EMANUELE(feb)" u="1"/>
        <s v="GRIGGIO GIULIANO (nov)" u="1"/>
        <s v="GAMBIN MARIO " u="1"/>
        <s v="PERUZZO CAMILLO" u="1"/>
        <s v="OVRINATI STEFANO (mar)" u="1"/>
        <s v="SPINELLO CLAUDIO (lug)" u="1"/>
        <s v="GOMIERO LORENZO (mag)" u="1"/>
        <s v="TREVISAN LORIS (set)" u="1"/>
        <s v="DI MATTEO FRANCESCO " u="1"/>
        <s v="CAVALLETTO PAOLO (feb)" u="1"/>
        <s v="ALBARELLO GIUSEPPE (set)" u="1"/>
        <s v="PENNA MARCO (set)" u="1"/>
        <s v="GALDINO SAVINO (mag)" u="1"/>
        <s v="GRIGGIO GIULIANO(ott)" u="1"/>
        <s v="PILLEPICH DANIELA (apr)" u="1"/>
        <s v="DE MARCHI GIUSEPPE (gen)" u="1"/>
        <s v="TERRIN CRISTIAN(feb)" u="1"/>
        <s v="RUGGERI ANDREA (nov)" u="1"/>
        <s v="BROCCA GIAMPIETRO (feb)" u="1"/>
        <s v="DI MATTEO FRANCESCO (nov)" u="1"/>
        <s v="SAREGO CESARE (apr)" u="1"/>
        <s v="TOGNOLO LUIGI (dic)" u="1"/>
        <s v="DE CARLI PIETRO ANTONIO(mar)" u="1"/>
        <s v="MANCIN GIUSEPPE (giu)" u="1"/>
        <s v="BASTIANELLO FRANCESCO (ott)" u="1"/>
        <s v="CAVALLETTO PAOLO (mar)" u="1"/>
        <s v="ZANETTO GIORGIO (apr)" u="1"/>
        <s v="PEROZZO ALESSANDRO (mar)" u="1"/>
        <s v="RUGGERI ANDREA (gen)" u="1"/>
        <s v="GAMBIN MARIO" u="1"/>
        <s v="LUISI LAURA (apr)" u="1"/>
        <s v="CUSIN FRANCO" u="1"/>
        <s v="TECCHIO ANDREA(giu)" u="1"/>
        <s v="TERRIN CRISTIAN (dic)" u="1"/>
        <s v="ZANETTO GIORGIO(feb)" u="1"/>
        <s v="SONEGO COSMA (apr)" u="1"/>
        <s v="TOGNOLO LUIGI (feb)" u="1"/>
        <s v="SONEGO COSMA (lug)" u="1"/>
        <s v="DI MATTEO FRANCESCO" u="1"/>
        <s v="ALBARELLO GIUSEPPE (ott)" u="1"/>
        <s v="BAZZOLO STEFANO" u="1"/>
        <s v="TARTAGLIA STEFANIA (nov)" u="1"/>
        <s v="GALDINO SAVINO(mag)" u="1"/>
        <s v="BRIGO FABRIZIO(giu)" u="1"/>
        <s v="ZANETTO GIORGIO (nov)" u="1"/>
        <s v="CAPUZZO FERNANDO (apr)" u="1"/>
        <s v="TREVISAN LORIS(nov)" u="1"/>
        <s v="GAZZIN MARIA CRISTINA(feb)" u="1"/>
        <s v="GALDINO SAVINO(mar)" u="1"/>
        <s v="LUISI LAURA(ago)" u="1"/>
        <s v="CAVESTRO ANDREA (apr)" u="1"/>
        <s v="TOGNOLO LUIGI(apr)" u="1"/>
        <s v="GRIGGIO GIULIANO (ott)" u="1"/>
        <s v="DE CARLI PIETRO ANTONIO (apr)" u="1"/>
        <s v="DE CARLI PIETRO ANTONIO (lug)" u="1"/>
        <s v="TARTAGLIA STEFANIA (gen)" u="1"/>
        <s v="VISENTIN MICHELE" u="1"/>
        <s v="TREVISAN LORIS (mag)" u="1"/>
        <s v="BASTIANELLO SANTE (mag) " u="1"/>
        <s v="TECCHIO ANDREA (ott)" u="1"/>
        <s v="VOLPATO SERGIO (mar)" u="1"/>
        <s v="TREVISAN LORIS(mag)" u="1"/>
        <s v="TIOZZO ROBERTO" u="1"/>
        <s v="LUISI LAURA (dic)" u="1"/>
        <s v="PENNA MARCO (lug)" u="1"/>
        <s v="SAREGO CESARE (ott)" u="1"/>
        <s v="TREVISAN LORIS(mar)" u="1"/>
        <s v="PEROZZO ALESSANDRO(ago)" u="1"/>
        <s v="GALDINO SAVINO (feb)" u="1"/>
        <s v="BOCCARDO ANGELO (ott)" u="1"/>
        <s v="PEROZZO ALESSANDRO(dic)" u="1"/>
        <s v="SINIGAGLIA PATRIZIO (set)" u="1"/>
        <s v="VENULEO PAOLO (mar) " u="1"/>
        <s v="GAZZIN MARIA CRISTINA(mar)" u="1"/>
        <s v="MANCIN GIUSEPPE(mar)" u="1"/>
        <s v="MALACHIN FABRIZIO (apr) " u="1"/>
        <s v="TREVISAN MONICA (mag)" u="1"/>
        <s v="TARTAGLIA STEFANIA (lug)" u="1"/>
        <s v="NICCHIO TINO" u="1"/>
        <s v="GORGI EMANUELE(apr)" u="1"/>
        <s v="TREVISAN LORIS(set)" u="1"/>
        <s v="MALACHIN FABRIZIO (ago)" u="1"/>
        <s v="MALACHIN FABRIZIO (dic)" u="1"/>
        <s v="TECCHIO ANDREA (giu)" u="1"/>
        <s v="PEROZZO ALESSANDRO (apr)" u="1"/>
        <s v="ALBARELLO GIUSEPPE (giu)" u="1"/>
        <s v="MERLIN GRAZIANO (apr)" u="1"/>
        <s v="CUSIN FRANCO (gen)" u="1"/>
        <s v="PEROZZO ALESSANDRO(feb)" u="1"/>
        <s v="SONEGO COSMA " u="1"/>
        <s v="GAMBIN MARIO(feb)" u="1"/>
        <s v="BASSATO ROBERTO (lug)" u="1"/>
        <s v="MANCIN GIUSEPPE (lug)" u="1"/>
        <s v="DE CARLI PIETRO ANTONIO(set)" u="1"/>
        <s v="PILLEPICH DANIELA (ott)" u="1"/>
        <s v="VENULEO PAOLO (gen)" u="1"/>
        <s v="GRIGGIO GIULIANO(mag)" u="1"/>
        <s v="BROCCA GIAMPIETRO(apr)" u="1"/>
        <s v="ZANETTO GIORGIO (ott)" u="1"/>
        <s v="OVRINATI STEFANO (nov)" u="1"/>
        <s v="RUGGERI ANDREA (ott)" u="1"/>
        <s v="BASTIANELLO SANTE(giu)" u="1"/>
        <s v="COLIZZI ANTONIO (mar)" u="1"/>
        <s v="GAMBIN MARIO(mag)" u="1"/>
        <s v="GRIGGIO GIULIANO (dic)" u="1"/>
        <s v="GAMBIN MARIO (mag)" u="1"/>
        <s v="BALLAN GIUSEPPE" u="1"/>
        <s v="FRANZOLIN RENZO" u="1"/>
        <s v="ALBARELLO GIUSEPPE (mag)" u="1"/>
        <s v="VENULEO PAOLO (nov)" u="1"/>
        <s v="MALACHIN FABRIZIO (feb)" u="1"/>
        <s v="SATURNINO GIOVANNI (dic)" u="1"/>
        <s v="BIZZARO BRUNO" u="1"/>
        <s v="ZANOVELLO FABIO (ott)" u="1"/>
        <s v="TREVISAN LORIS (feb)" u="1"/>
        <s v="TREVISAN MASSIMO (lug)" u="1"/>
        <s v="COSMA ALESSANDRA (apr)" u="1"/>
        <s v="VETTORATO MICHELA (ago)" u="1"/>
        <s v="MASIERO SANTE " u="1"/>
        <s v="VETTORATO MICHELA (dic)" u="1"/>
        <s v="SAVOLDO FRANCO (apr)" u="1"/>
        <s v="TOGNOLO LUIGI (apr)" u="1"/>
        <s v="GAZZIN MARIA CRISTINA (dic)" u="1"/>
        <s v="DE CARLI PIETRO ANTONIO (mar)" u="1"/>
        <s v="GORGI EMANUELE(ott)" u="1"/>
        <s v="TERRIN CRISTIAN(mar)" u="1"/>
        <s v="PEROZZO ALESSANDRO (giu) " u="1"/>
        <s v="BROCCA GIAMPIETRO " u="1"/>
        <s v="PEROZZO ALESSANDRO" u="1"/>
        <s v="SONEGO COSMA" u="1"/>
        <s v="RUGGERI ANDREA (giu)" u="1"/>
        <s v="DE CARLI PIETRO ANTONIO (nov)" u="1"/>
        <s v="VETTORATO MICHELA (lug)" u="1"/>
        <s v="COLIZZI ANTONIO (gen)" u="1"/>
        <s v="ZANETTO GIORGIO(mar)" u="1"/>
        <s v="DI MATTEO FRANCESCO (ott)" u="1"/>
        <s v="DE CARLI PIETRO ANTONIO(apr)" u="1"/>
        <s v="FACCO FEDERICO (nov)" u="1"/>
        <s v="PESCE LORENZO" u="1"/>
        <s v="VETTORATO MICHELA (feb)" u="1"/>
        <s v="DE CARLI PIETRO ANTONIO (dic)" u="1"/>
        <s v="VENULEO PAOLO (set)" u="1"/>
        <s v="DE MARCHI GIUSEPPE (set)" u="1"/>
        <s v="FACCO FEDERICO (gen)" u="1"/>
        <s v="ROSSI CARLO(ott)" u="1"/>
        <s v="DE CARLI PIETRO ANTONIO(ott)" u="1"/>
        <s v="BOCCARDO ANGELO (mag)" u="1"/>
        <s v="MASIERO SANTE" u="1"/>
        <s v="TREVISAN MONICA (dic)" u="1"/>
        <s v="OVRINATI STEFANO (ott)" u="1"/>
        <s v="MERLIN GRAZIANO" u="1"/>
        <s v="PENNA MARCO (apr)" u="1"/>
        <s v="TOMBOLATO RENZO" u="1"/>
        <s v="GAMBIN MARIO (apr)" u="1"/>
        <s v="GALDINO SAVINO (mar)" u="1"/>
        <s v="RUZZON CLAUDIO " u="1"/>
        <s v="SATURNINO GIOVANNI (nov)" u="1"/>
        <s v="GAZZIN MARIA CRISTINA (feb)" u="1"/>
        <s v="GRIGOLETTO WALTER" u="1"/>
        <s v="DE MARCHI GIUSEPPE (ott)" u="1"/>
        <s v="RUGGERI ANDREA (fmar)" u="1"/>
        <s v="COLIZZI ANTONIO" u="1"/>
        <s v="LUISI LAURA (ago)" u="1"/>
        <s v="COLIZZI ANTONIO (set)" u="1"/>
        <s v="PANZOLLI ROBERTO" u="1"/>
        <s v="FRANZOLIN RENZO (apr)" u="1"/>
        <s v="BASTIANELLO SANTE (mar)" u="1"/>
        <s v="VENULEO PAOLO(lug)" u="1"/>
        <s v="TOMBOLATO RENZO (apr)" u="1"/>
        <s v="TARTAGLIA STEFANIA (set)" u="1"/>
        <s v="GRIGGIO GIULIANO(dic)" u="1"/>
        <s v="BROCCA GIAMPIETRO (apr)" u="1"/>
        <s v="FRANZOLIN RENZO(apr)" u="1"/>
        <s v="SALVAGNIN IVANO" u="1"/>
        <s v="TOMBOLATO RENZO(apr)" u="1"/>
        <s v="SATURNINO GIOVANNI (gen)" u="1"/>
        <s v="LUISI LAURA(lug)" u="1"/>
        <s v="ZANETTO GIORGIO (mag)" u="1"/>
        <s v="GAZZIN MARIA CRISTINA (giu)" u="1"/>
        <s v="BASTIANELLO SANTE " u="1"/>
        <s v="TREVISAN MONICA (mar) " u="1"/>
        <s v="BIASI PAOLO" u="1"/>
        <s v="PENNA MARCO (dic)" u="1"/>
        <s v="BIZZARO BRUNO (apr)" u="1"/>
        <s v="SAREGO CESARE (mar)" u="1"/>
        <s v="MORO PAOLO (apr)" u="1"/>
        <s v="CAPUZZO FERNANDO(nov) " u="1"/>
        <s v="SALVAN STEFANO" u="1"/>
        <s v="RUZZON CLAUDIO (set)" u="1"/>
        <s v="TARTAGLIA STEFANIA (ott)" u="1"/>
        <s v="TREVISAN MONICA (ago)" u="1"/>
        <s v="OVRINATI STEFANO (dic)" u="1"/>
        <s v="VISENTIN LUCIANO (mar)" u="1"/>
        <s v="ALBARELLO GIUSEPPE (feb)" u="1"/>
        <s v="RAGANA MAURO" u="1"/>
        <s v="SALVAGNIN IVANO (mar)" u="1"/>
        <s v="DE CARLI PIETRO ANTONIO (gen)" u="1"/>
        <s v="FACCO FEDERICO (ott)" u="1"/>
        <s v="GAMBIN MARIO(set)" u="1"/>
        <s v="FRIZZARIN ROBERTO (lug)" u="1"/>
        <s v="GORGI EMANUELE(gen)" u="1"/>
        <s v="CAVALLETTO PAOLO (dic)" u="1"/>
        <s v="GRIGGIO GIULIANO(ago)" u="1"/>
        <s v="PENNA MARCO (ott)" u="1"/>
        <s v="VIO ROMANELLA (ago)" u="1"/>
        <s v="GORGI EMANUELE(nov)" u="1"/>
        <s v="VIO ROMANELLA (dic)" u="1"/>
        <s v="DE MARCHI GIUSEPPE (mag)" u="1"/>
        <s v="VIGO LUIGI" u="1"/>
        <s v="BATTISTELLA GIUSEPPE" u="1"/>
        <s v="TREVISAN LORIS(lug)" u="1"/>
        <s v="GAZZIN MARIA CRISTINA (nov)" u="1"/>
        <s v="MANCIN GIUSEPPE(nov)" u="1"/>
        <s v="BRIGO FABRIZIO(ago)" u="1"/>
        <s v="OVRINATI STEFANO" u="1"/>
        <s v="CUSIN FRANCO (mag)" u="1"/>
        <s v="COSMA ALESSANDRA" u="1"/>
        <s v="TECCHIO ANDREA(feb)" u="1"/>
        <s v="FACCO FEDERICO (giu)" u="1"/>
        <s v="SPINELLO CLAUDIO (giu)" u="1"/>
        <s v="DE CARLI PIETRO ANTONIO(giu)" u="1"/>
        <s v="LUISI LAURA" u="1"/>
        <s v="VIO ROMANELLA (feb)" u="1"/>
        <s v="VENULEO PAOLO " u="1"/>
        <s v="GORGI EMANUELE(mag)" u="1"/>
        <s v="TREVISAN LORIS" u="1"/>
        <s v="VOLPATO SERGIO" u="1"/>
        <s v="RUZZON CLAUDIO (mag)" u="1"/>
        <s v="TARTAGLIA STEFANIA (giu)" u="1"/>
        <s v="GORGI EMANUELE(mar)" u="1"/>
        <s v="MERLIN GRAZIANO (mag)" u="1"/>
        <s v="PEROZZO ALESSANDRO(apr)" u="1"/>
        <s v="ROSSI CARLO(nov)" u="1"/>
        <s v="BRIGO FABRIZIO(feb)" u="1"/>
        <s v="GAZZIN MARIA CRISTINA(nov)" u="1"/>
        <s v="BASSATO ROBERTO" u="1"/>
        <s v="OVRINATI STEFANO (mag)" u="1"/>
        <s v="ZANETTO GIORGIO (dic)" u="1"/>
        <s v="GORGI EMANUELE(set)" u="1"/>
        <s v="MASIERO SANTE (dic)" u="1"/>
        <s v="PUTTIN SILVANO" u="1"/>
        <s v="TREVISAN MASSIMO (set)" u="1"/>
        <s v="PENNA MARCO" u="1"/>
        <s v="TECCHIO ANDREA (apr)" u="1"/>
        <s v="TARTAGLIA STEFANIA (mag)" u="1"/>
        <s v="BASTIANELLO FRANCESCO (mar) " u="1"/>
        <s v="MANCIN GIUSEPPE (feb)" u="1"/>
        <s v="GRIGGIO GIULIANO (apr)" u="1"/>
        <s v="TREVISAN MONICA (giu)" u="1"/>
        <s v="GAZZIN MARIA CRISTINA(set)" u="1"/>
        <s v="GAZZIN MARIA CRISTINA(ago)" u="1"/>
        <s v="SONEGO COSMA (feb)" u="1"/>
        <s v="COSMA ALESSANDRA (set)" u="1"/>
        <s v="OVRINATI STEFANO (ott) " u="1"/>
        <s v="MASIERO SANTE (feb)" u="1"/>
        <s v="CAVALLETTO PAOLO (mag)" u="1"/>
        <s v="OCCHI OBES" u="1"/>
        <s v="DE CARLI PIETRO ANTONIO(mag)" u="1"/>
        <s v="SONEGO COSMA (mar)" u="1"/>
        <s v="TOGNOLO LUIGI (mag)" u="1"/>
        <s v="TERRIN CRISTIAN(nov)" u="1"/>
        <s v="VENULEO PAOLO" u="1"/>
        <s v="TOGNOLO LUIGI (mar)" u="1"/>
        <s v="SATURNINO GIOVANNI" u="1"/>
        <s v="GRIGOLETTO WALTER (mar)" u="1"/>
        <s v="CAVALIERE CRISTIANO (mag)" u="1"/>
        <s v="TOGNOLO LUIGI(feb)" u="1"/>
        <s v="LUISI LAURA " u="1"/>
        <s v="CUSIN FRANCO (apr)" u="1"/>
        <s v="VETTORATO MICHELA (apr)" u="1"/>
        <s v="GAZZIN MARIA CRISTINA (mag)" u="1"/>
        <s v="GRIGGIO GIULIANO(giu)" u="1"/>
        <s v="PILLEPICH DANIELA (giu)" u="1"/>
        <s v="TOGNOLO LUIGI(mar)" u="1"/>
        <s v="GAZZIN MARIA CRISTINA" u="1"/>
        <s v="SATURNINO GIOVANNI (set)" u="1"/>
        <s v="PEROZZO ALESSANDRO (dic)" u="1"/>
        <s v="DI MATTEO FRANCESCO(lug)" u="1"/>
        <s v="COLIZZI ANTONIO (apr)" u="1"/>
        <s v="PENNA MARCO (ago)" u="1"/>
        <s v="PILLEPICH DANIELA (gen)" u="1"/>
        <s v="RUGGERI ANDREA" u="1"/>
        <s v="RUGGERI ANDREA (apr)" u="1"/>
        <s v="BASTIANELLO FRANCESCO " u="1"/>
        <s v="ZANETTO GIORGIO (ago)" u="1"/>
        <s v="TONDELLO ENRICO " u="1"/>
        <s v="PANZOLLI ROBERTO (feb)" u="1"/>
        <s v="BROCCA GIAMPIETRO" u="1"/>
        <s v="SATURNINO GIOVANNI " u="1"/>
        <s v="MANCIN GIUSEPPE(ott)" u="1"/>
        <s v="SCARABOTTOLO ALBERTO(giu)" u="1"/>
        <s v="TECCHIO ANDREA(apr)" u="1"/>
        <s v="SAVOLDO FRANCO (set)" u="1"/>
        <s v="MORO PAOLO (mag)" u="1"/>
        <s v="PENNA MARCO " u="1"/>
        <s v="MANFRIN SIMONE" u="1"/>
        <s v="VIO ROMANELLA (apr)" u="1"/>
        <s v="PILLEPICH DANIELA (nov)" u="1"/>
        <s v="BASSATO ROBERTO (mar)" u="1"/>
        <s v="MANCIN GIUSEPPE (mar)" u="1"/>
        <s v="PANZOLLI ROBERTO (mar)" u="1"/>
        <s v="SATURNINO GIOVANNI (ott)" u="1"/>
        <s v="SINIGAGLIA PATRIZIO (lug)" u="1"/>
        <s v="SONEGO COSMA (nov)" u="1"/>
        <s v="PILLEPICH DANIELA (giug)" u="1"/>
        <s v="PEROZZO ALESSANDRO(ott)" u="1"/>
        <s v="BRIGO FABRIZIO(apr)" u="1"/>
        <s v="SONEGO COSMA (ago)" u="1"/>
        <s v="TOMBOLATO RENZO (mag)" u="1"/>
        <s v="COSMA ALESSANDRA " u="1"/>
        <s v="DI MATTEO FRANCESCO (feb)" u="1"/>
        <s v="BROCCA GIAMPIETRO(giu)" u="1"/>
        <s v="MANCIN GIUSEPPE(giu)" u="1"/>
        <s v="DE CARLI PIETRO ANTONIO (ago)" u="1"/>
        <s v="BASTIANELLO SANTE(feb)" u="1"/>
        <s v="MALACHIN FABRIZIO (ott)" u="1"/>
        <s v="FIOR LUCIANO" u="1"/>
        <s v="TREVISAN MONICA (lug)" u="1"/>
        <s v="DE CARLI PIETRO ANTONIO (ott)" u="1"/>
        <s v="BASTIANELLO FRANCESCO (ago)" u="1"/>
        <s v="BASSATO ROBERTO (gen)" u="1"/>
        <s v="MANCIN GIUSEPPE (gen)" u="1"/>
        <s v="NEGRISOLO ROBERTO" u="1"/>
        <s v="PILLEPICH DANIELA (mag)" u="1"/>
        <s v="SONEGO COSMA (ott)" u="1"/>
        <s v="MASIERO SANTE (apr)" u="1"/>
        <s v="BASTIANELLO SANTE(mar)" u="1"/>
        <s v="GAZZIN MARIA CRISTINA " u="1"/>
        <s v="BASTIANELLO FRANCESCO (dic)" u="1"/>
        <s v="PEROZZO ALESSANDRO (nov)" u="1"/>
      </sharedItems>
    </cacheField>
    <cacheField name="settore" numFmtId="0">
      <sharedItems containsBlank="1"/>
    </cacheField>
    <cacheField name="mese" numFmtId="0">
      <sharedItems containsBlank="1"/>
    </cacheField>
    <cacheField name="dal" numFmtId="0">
      <sharedItems containsNonDate="0" containsDate="1" containsString="0" containsBlank="1" minDate="2023-11-04T20:16:00" maxDate="2024-04-21T14:00:00"/>
    </cacheField>
    <cacheField name="al" numFmtId="0">
      <sharedItems containsNonDate="0" containsDate="1" containsString="0" containsBlank="1" minDate="2023-11-05T14:06:00" maxDate="2024-04-22T09:00:00"/>
    </cacheField>
    <cacheField name="totale ore" numFmtId="0">
      <sharedItems containsBlank="1" containsMixedTypes="1" containsNumber="1" minValue="67.2" maxValue="67.2"/>
    </cacheField>
    <cacheField name="max _x000a_ore" numFmtId="0">
      <sharedItems containsBlank="1" containsMixedTypes="1" containsNumber="1" minValue="0" maxValue="67.2"/>
    </cacheField>
    <cacheField name="ore festive" numFmtId="0">
      <sharedItems containsBlank="1" containsMixedTypes="1" containsNumber="1" containsInteger="1" minValue="0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fania Quaggia" refreshedDate="46310.33240821759" createdVersion="6" refreshedVersion="8" recordCount="67" xr:uid="{00000000-000A-0000-FFFF-FFFF0E000000}">
  <cacheSource type="worksheet">
    <worksheetSource name="_xlnm.Database"/>
  </cacheSource>
  <cacheFields count="8">
    <cacheField name="dipendente" numFmtId="0">
      <sharedItems containsBlank="1" count="827">
        <s v="DE CARLI PIETRO ANTONIO"/>
        <s v="BONUGLIA SILVIA"/>
        <m/>
        <s v="RUGGERI ANDREA "/>
        <s v="RUGGERI ANDREA (ago)"/>
        <s v="RUGGERI ANDREA (FEB)"/>
        <s v="ROSSI CARLO"/>
        <s v="ROSSI CARLO(dic)"/>
        <s v="MARIANI ROCCO"/>
        <s v="GORGI EMANUELE"/>
        <s v="GORGI EMANUELE(LUG)"/>
        <s v="GORGI EMANUELE(AGO)"/>
        <s v="inserire nuova voce da qui"/>
        <s v="LANA LUCA" u="1"/>
        <s v="GAZZIN MARIA CRISTINA(ott)" u="1"/>
        <s v="CAPUZZO FERNANDO " u="1"/>
        <s v="VIO ROMANELLA (ott)" u="1"/>
        <s v="TERRIN CRISTIAN(ott)" u="1"/>
        <s v="GAMBIN MARIO(apr)" u="1"/>
        <s v="PILLEPICH DANIELA (mar)" u="1"/>
        <s v="BIZZARO BRUNO (mar)" u="1"/>
        <s v="SAVOLDO FRANCO (mag)" u="1"/>
        <s v="DE CARLI PIETRO ANTONIO(giug)" u="1"/>
        <s v="PEROZZO ALESSANDRO(ago)  " u="1"/>
        <s v="GRIGGIO GIULIANO(lug)" u="1"/>
        <s v="BRIGO FABRIZIO(ott)" u="1"/>
        <s v="ALBARELLO GIUSEPPE (ago)" u="1"/>
        <s v="TREVISAN LORIS (nov)" u="1"/>
        <s v="PEROZZO ALESSANDRO (gen)" u="1"/>
        <s v="OVRINATI STEFANO (apr)" u="1"/>
        <s v="MICHIELETTO LUCIANO" u="1"/>
        <s v="TARTAGLIA STEFANIA (feb)" u="1"/>
        <s v="MARTINELLO GINO" u="1"/>
        <s v="COLIZZI ANTONIO (ott)" u="1"/>
        <s v="VETTORATO MICHELA (ott)" u="1"/>
        <s v="ZANETTO GIORGIO(ott)" u="1"/>
        <s v="TREVISAN LORIS (gen)" u="1"/>
        <s v="SAVOLDO FRANCO" u="1"/>
        <s v="OVRINATI STEFANO (lug)" u="1"/>
        <s v="LION RENZO (nov)" u="1"/>
        <s v="SONEGO COSMA (dic)" u="1"/>
        <s v="ZANETTO GIORGIO (giu)" u="1"/>
        <s v="FACCO FEDERICO (ago)" u="1"/>
        <s v="BASTIANELLO FRANCESCO (lug)" u="1"/>
        <s v="MALACHIN FABRIZIO (apri) " u="1"/>
        <s v="TERRIN CRISTIAN(giu)" u="1"/>
        <s v="FRIZZARIN ROBERTO (apr)" u="1"/>
        <s v="SLANZI GIANNI (giu)" u="1"/>
        <s v="CAVALLETTO PAOLO (apr)" u="1"/>
        <s v="PILLEPICH DANIELA (set)" u="1"/>
        <s v="PEROZZO ALESSANDRO (lug)" u="1"/>
        <s v="MARCHETTI ANDREA (mar)" u="1"/>
        <s v="MORO PAOLO (mar)" u="1"/>
        <s v="DE CARLI PIETRO ANTONIO (set)" u="1"/>
        <s v="VETTORATO MICHELA " u="1"/>
        <s v="MARCHETTI ANDREA" u="1"/>
        <s v="RUZZON CLAUDIO (mar)" u="1"/>
        <s v="ZANETTO GIORGIO(giu)" u="1"/>
        <s v="ZANETTO GIORGIO (mar) " u="1"/>
        <s v="TERRIN CRISTIAN (feb)" u="1"/>
        <s v="GAMBIN MARIO (feb)" u="1"/>
        <s v="PEROZZO ALESSANDRO (ago) " u="1"/>
        <s v="SALMISTRARO NICOLA" u="1"/>
        <s v="GOMIERO LORENZO" u="1"/>
        <s v="ZANETTO GIORGIO" u="1"/>
        <s v="ALBARELLO GIUSEPPE (mar)" u="1"/>
        <s v="GAMBIN MARIO (mar)" u="1"/>
        <s v="BASTIANELLO FRANCESCO (feb)" u="1"/>
        <s v="SLANZI GIANNI " u="1"/>
        <s v="TOMBOLATO RENZO (dic)" u="1"/>
        <s v="SALVAGNIN IVANO (apr)" u="1"/>
        <s v="TONDELLO ENRICO (mar)" u="1"/>
        <s v="MASIERO BIAGIO" u="1"/>
        <s v="CARDIN FRANCESCO" u="1"/>
        <s v="MALACHIN FABRIZIO (mar) " u="1"/>
        <s v="RUGGERI ANDREA (dic)" u="1"/>
        <s v="GAZZIN MARIA CRISTINA(giu)" u="1"/>
        <s v="BAZZOLO STEFANO (lug)" u="1"/>
        <s v="LONGHIN RENATO" u="1"/>
        <s v="BASTIANELLO FRANCESCO (giu)" u="1"/>
        <s v="FACCO FEDERICO (apr)" u="1"/>
        <s v="BRUNELLO ANTONIO" u="1"/>
        <s v="FRANZOLIN RENZO(mag)" u="1"/>
        <s v="CAVALIERE CRISTIANO" u="1"/>
        <s v="TOMBOLATO RENZO(mag)" u="1"/>
        <s v="ALBARELLO GIUSEPPE" u="1"/>
        <s v="BASSO ROBERTO" u="1"/>
        <s v="PANZOLLI ROBERTO " u="1"/>
        <s v="SALMISTRARO NICOLA (ago)" u="1"/>
        <s v="PEROZZO ALESSANDRO (mar) " u="1"/>
        <s v="GRIGGIO GIULIANO (set)" u="1"/>
        <s v="TOGNOLO LUIGI " u="1"/>
        <s v="TONDELLO ENRICO (gen)" u="1"/>
        <s v="BASTIANELLO FRANCESCO (gen)" u="1"/>
        <s v="GALDINO SAVINO(giu)" u="1"/>
        <s v="CAPUZZO FERNANDO" u="1"/>
        <s v="DI MATTEO FRANCESCO (mar)" u="1"/>
        <s v="FACCO FEDERICO(feb)" u="1"/>
        <s v="TREVISAN MASSIMO (apr) " u="1"/>
        <s v="SLANZI GIANNI" u="1"/>
        <s v="TREVISAN LORIS (ott)" u="1"/>
        <s v="TERRIN CRISTIAN (mar)" u="1"/>
        <s v="ZANETTO GIORGIO (lug)" u="1"/>
        <s v="DI MATTEO FRANCESCO (dic)" u="1"/>
        <s v="ALBARELLO GIUSEPPE " u="1"/>
        <s v="COLIZZI ANTONIO (mag)" u="1"/>
        <s v="BASTIANELLO SANTE" u="1"/>
        <s v="PENZO TULLIO (mag)" u="1"/>
        <s v="ALBARELLO GIUSEPPE (apr)" u="1"/>
        <s v="TREVISAN LORIS(giu)" u="1"/>
        <s v="RIZZO CLAUDIO (dic)" u="1"/>
        <s v="FRANZOLIN RENZO (ago)" u="1"/>
        <s v="ZANOVELLO FABIO (lug)" u="1"/>
        <s v="SCARABOTTOLO ALBERTO(apr)" u="1"/>
        <s v="CAVALLETTO PAOLO" u="1"/>
        <s v="TREVISAN LORIS " u="1"/>
        <s v="GAZZIN MARIA CRISTINA(dic)" u="1"/>
        <s v="LUISI LAURA (giu)" u="1"/>
        <s v="RUGGERI ANDREA (lug)" u="1"/>
        <s v="VIO ROMANELLA (gen)" u="1"/>
        <s v="TARTAGLIA STEFANIA" u="1"/>
        <s v="MANCIN GIUSEPPE" u="1"/>
        <s v="VENULEO PAOLO(ago)" u="1"/>
        <s v="TECCHIO ANDREA (set)" u="1"/>
        <s v="TREVISAN LORIS (giu)" u="1"/>
        <s v="MORO PAOLO" u="1"/>
        <s v="VIO ROMANELLA (nov)" u="1"/>
        <s v="BASTIANELLO FRANCESCO (nov)" u="1"/>
        <s v="TOGNOLO LUIGI" u="1"/>
        <s v="CAVESTRO ANDREA (lug)" u="1"/>
        <s v="TERRIN CRISTIAN (gen)" u="1"/>
        <s v="SPINELLO CLAUDIO (feb)" u="1"/>
        <s v="FRANZOLIN RENZO(feb)" u="1"/>
        <s v="MANCIN GIUSEPPE(ago)" u="1"/>
        <s v="TOMBOLATO RENZO(feb)" u="1"/>
        <s v="BRIGO FABRIZIO(nov)" u="1"/>
        <s v="TECCHIO ANDREA(mag)" u="1"/>
        <s v="PENNA MARCO (lug) " u="1"/>
        <s v="CAVALIERE CRISTIANO (gen)" u="1"/>
        <s v="VIO ROMANELLA (mag)" u="1"/>
        <s v="PEROZZO ALESSANDRO (apr) " u="1"/>
        <s v="VENULEO PAOLO(ott)" u="1"/>
        <s v="TECCHIO ANDREA(mar)" u="1"/>
        <s v="PEROZZO ALESSANDRO (set)" u="1"/>
        <s v="DE CARLI PIETRO ANTONIO(feb)" u="1"/>
        <s v="VIO ROMANELLA (mar)" u="1"/>
        <s v="TARTAGLIA STEFANIA " u="1"/>
        <s v="DI MATTEO FRANCESCO (gen)" u="1"/>
        <s v="BRUNELLO LUIGI" u="1"/>
        <s v="OVRINATI STEFANO " u="1"/>
        <s v="DE MARCHI GIUSEPPE (ago)" u="1"/>
        <s v="SATURNINO GIOVANNI (feb)" u="1"/>
        <s v="BRIGO FABRIZIO(mag)" u="1"/>
        <s v="BASTIANELLO SANTE (dic)" u="1"/>
        <s v="BRIGO FABRIZIO(mar)" u="1"/>
        <s v="PANZOLLI ROBERTO(giu)" u="1"/>
        <s v="TOMBOLATO RENZO " u="1"/>
        <s v="GAMBIN MARIO (dic)" u="1"/>
        <s v="ZAMPIERI WALTER" u="1"/>
        <s v="VIO ROMANELLA (set)" u="1"/>
        <s v="GOMIERO LORENZO (mar)" u="1"/>
        <s v="BERTAGGIA MIRKO" u="1"/>
        <s v="BROCCA GIAMPIETRO (mag)" u="1"/>
        <s v="SAVOLDO FRANCO (mar)" u="1"/>
        <s v="VOLPATO SERGIO (apr)" u="1"/>
        <s v="RUGGERI ANDREA (set)" u="1"/>
        <s v="PEROZZO ALESSANDRO (ott)" u="1"/>
        <s v="TECCHIO ANDREA (mag)" u="1"/>
        <s v="ZAMPIERI WALTER (dic)" u="1"/>
        <s v="TREVISAN MONICA (feb)" u="1"/>
        <s v="VENULEO PAOLO (giu)" u="1"/>
        <s v="PANZOLLI ROBERTO (dic)" u="1"/>
        <s v="MARTINELLO CRISTIAN (apr)" u="1"/>
        <s v="BROCCA GIAMPIETRO (mar)" u="1"/>
        <s v="TERRIN CRISTIAN (set)" u="1"/>
        <s v="BASSATO ROBERTO (apr)" u="1"/>
        <s v="MANCIN GIUSEPPE (apr)" u="1"/>
        <s v="CAPUZZO FERNANDO (feb)" u="1"/>
        <s v="MASIERO SANTE (mar)" u="1"/>
        <s v="MANCIN GIUSEPPE(apr)" u="1"/>
        <s v="LUISI LAURA (nov)" u="1"/>
        <s v="TERRIN CRISTIAN(ago)" u="1"/>
        <s v="PEROZZO ALESSANDRO(giu)" u="1"/>
        <s v="DE MARCHI GIUSEPPE (mar)" u="1"/>
        <s v="TARTAGLIA STEFANIA (ago)" u="1"/>
        <s v="CASSANO GIOVANNI PAOLO" u="1"/>
        <s v="CAVESTRO ANDREA" u="1"/>
        <s v="GOMIERO LORENZO (gen)" u="1"/>
        <s v="BIZZARO BRUNO (lug)" u="1"/>
        <s v="FACCO FEDERICO (dic)" u="1"/>
        <s v="BASTIANELLO FRANCESCO (mag)" u="1"/>
        <s v="CAPUZZO FERNANDO (mar)" u="1"/>
        <s v="OVRINATI STEFANO (set)" u="1"/>
        <s v="GRIGOLETTO WALTER " u="1"/>
        <s v="PEROZZO ALESSANDRO(gen)" u="1"/>
        <s v="ZANETTO GIORGIO(ago)" u="1"/>
        <s v="CUSIN FRANCO (mar)" u="1"/>
        <s v="BASTIANELLO FRANCESCO" u="1"/>
        <s v="GRIGGIO GIULIANO(feb)" u="1"/>
        <s v="SONEGO COSMA (set)" u="1"/>
        <s v="BURATTIN OLIVO" u="1"/>
        <s v="BROCCA GIAMPIETRO(gen)" u="1"/>
        <s v="RIZZO CLAUDIO (apr)" u="1"/>
        <s v="MALACHIN FABRIZIO (gen)" u="1"/>
        <s v="ZAMPIERI FRANCESCO" u="1"/>
        <s v="ZANOVELLO FABIO" u="1"/>
        <s v="BASTIANELLO FRANCESCO (MAR)" u="1"/>
        <s v="DI MATTEO FRANCESCO (ago)" u="1"/>
        <s v="DE MARCHI GIUSEPPE" u="1"/>
        <s v="BOCCARDO ANGELO" u="1"/>
        <s v="COSMA ALESSANDRA (gen)" u="1"/>
        <s v="RUGGERI ANDREA (mag)" u="1"/>
        <s v="PEROZZO ALESSANDRO (giu)" u="1"/>
        <s v="TARTAGLIA STEFANIA (mar)" u="1"/>
        <s v="GALDINO SAVINO" u="1"/>
        <s v="VISENTIN LUCIANO (apr)" u="1"/>
        <s v="MALACHIN FABRIZIO (nov)" u="1"/>
        <s v="TERRIN CRISTIAN(apr)" u="1"/>
        <s v="TREVISAN MONICA (mar)" u="1"/>
        <s v="ZAGOLIN LORIS" u="1"/>
        <s v="VETTORATO MICHELA (giu)" u="1"/>
        <s v="GAZZIN MARIA CRISTINA(mag)" u="1"/>
        <s v="PENNA MARCO (mar)" u="1"/>
        <s v="VISENTIN LUCIANO (lug)" u="1"/>
        <s v="BROCCA GIAMPIETRO(feb)" u="1"/>
        <s v="PANZOLLI ROBERTO (mag)" u="1"/>
        <s v="FRANZOLIN RENZO(mar)" u="1"/>
        <s v="TOMBOLATO RENZO(mar)" u="1"/>
        <s v="GOMIERO LORENZO (set)" u="1"/>
        <s v="FACCO FEDERICO (lug)" u="1"/>
        <s v="SONEGO COSMA (giu)" u="1"/>
        <s v="PEROZZO ALESSANDRO (mag)" u="1"/>
        <s v="DI MATTEO FRANCESCO (set)" u="1"/>
        <s v="DE MARCHI GIUSEPPE " u="1"/>
        <s v="ZANETTO GIORGIO(apr)" u="1"/>
        <s v="SPINELLO CLAUDIO (nov)" u="1"/>
        <s v="DE MARCHI GIUSEPPE (apr)" u="1"/>
        <s v="BURATTIN OLIVO (lug)" u="1"/>
        <s v="COSMA ALESSANDRA (feb)" u="1"/>
        <s v="VIO ROMANELLA " u="1"/>
        <s v="BROCCA GIAMPIETRO(mar)" u="1"/>
        <s v="RIZZO CLAUDIO (ott)" u="1"/>
        <s v="VETTORATO MICHELA (mar) " u="1"/>
        <s v="TREVISAN MASSIMO (mar)" u="1"/>
        <s v="PENNA MARCO (giu)" u="1"/>
        <s v="SAVOLDO FRANCO " u="1"/>
        <s v="PEROZZO ALESSANDRO(mar)" u="1"/>
        <s v="FACCO FEDERICO" u="1"/>
        <s v="MANCIN GIUSEPPE (ott)" u="1"/>
        <s v="GRIGGIO GIULIANO(mar)" u="1"/>
        <s v="ROSSI CARLO(ago)" u="1"/>
        <s v="TOGNOLO LUIGI(giu)" u="1"/>
        <s v="TREVISAN MONICA (gen)" u="1"/>
        <s v="TREVISAN LORIS (mar) " u="1"/>
        <s v="VETTORATO MICHELA (nov)" u="1"/>
        <s v="COSMA ALESSANDRA (mar)" u="1"/>
        <s v="BASTIANELLO SANTE(mag)" u="1"/>
        <s v="BASTIANELLO FRANCESCO (set)" u="1"/>
        <s v="OVRINATI STEFANO (giu)" u="1"/>
        <s v="TONDELLO ENRICO (apr)" u="1"/>
        <s v="TREVISAN LORIS (ago)" u="1"/>
        <s v="LION RENZO (mag)" u="1"/>
        <s v="LUISI LAURA (feb)" u="1"/>
        <s v="DE CARLI PIETRO ANTONIO (giu)" u="1"/>
        <s v="GALDINO SAVINO (apr)" u="1"/>
        <s v="MALACHIN FABRIZIO" u="1"/>
        <s v="TARTAGLIA STEFANIA (apr)" u="1"/>
        <s v="LUISI LAURA (mag)" u="1"/>
        <s v="PILLEPICH DANIELA " u="1"/>
        <s v="LUISI LAURA (gen)" u="1"/>
        <s v="ZANETTO GIORGIO (feb)" u="1"/>
        <s v="ZAMPIERI WALTER (gentile)" u="1"/>
        <s v="VIO ROMANELLA" u="1"/>
        <s v="VETTORATO MICHELA (mag)" u="1"/>
        <s v="FACCO FEDERICO (set)" u="1"/>
        <s v="GRIGOLETTO WALTER (lug)" u="1"/>
        <s v="ZAMPIERI FRANCESCO (giu)" u="1"/>
        <s v="MANCIN GIUSEPPE(dic)" u="1"/>
        <s v="MALACHIN FABRIZIO (set)" u="1"/>
        <s v="GAZZIN MARIA CRISTINA (ott)" u="1"/>
        <s v="SAREGO CESARE" u="1"/>
        <s v="GORGI EMANUELE(GIU)" u="1"/>
        <s v="TREVISAN MONICA (set)" u="1"/>
        <s v="MALACHIN FABRIZIO " u="1"/>
        <s v="MERLIN GRAZIANO " u="1"/>
        <s v="BAZZOLO STEFANO (mar)" u="1"/>
        <s v="MARTINELLO CRISTIAN" u="1"/>
        <s v="BOCCARDO ANGELO (mar)" u="1"/>
        <s v="TERRIN CRISTIAN (apr)" u="1"/>
        <s v="GALDINO SAVINO(feb)" u="1"/>
        <s v="PENNA MARCO (ott) " u="1"/>
        <s v="TREVISAN LORIS(ago)" u="1"/>
        <s v="ZAMPIERI FRANCESCO (mag)" u="1"/>
        <s v="PENNA MARCO (nov)" u="1"/>
        <s v="TREVISAN LORIS(dic)" u="1"/>
        <s v="BASTIANELLO SANTE(mag" u="1"/>
        <s v="FRIZZARIN ROBERTO" u="1"/>
        <s v="TREVISAN LORIS (apr)" u="1"/>
        <s v="VETTORATO MICHELA (set)" u="1"/>
        <s v="GRIGGIO GIULIANO(set)" u="1"/>
        <s v="TECCHIO ANDREA (mar)" u="1"/>
        <s v="VOLPATO SERGIO (lug)" u="1"/>
        <s v="TERRIN CRISTIAN (nov)" u="1"/>
        <s v="BRIGO FABRIZIO(lug)" u="1"/>
        <s v="BOCCARDO ANGELO (gen)" u="1"/>
        <s v="BERTIN LUCA" u="1"/>
        <s v="ALBARELLO GIUSEPPE (dic)" u="1"/>
        <s v="FACCO FEDERICO (mag)" u="1"/>
        <s v="SPINELLO CLAUDIO " u="1"/>
        <s v="MANCIN GIUSEPPE(lug)" u="1"/>
        <s v="TERRIN CRISTIAN(dic)" u="1"/>
        <s v="DE CARLI PIETRO ANTONIO (mag)" u="1"/>
        <s v="VENULEO PAOLO(set)" u="1"/>
        <s v="PENNA MARCO  (ott)" u="1"/>
        <s v="DE CARLI PIETRO ANTONIO(nov)" u="1"/>
        <s v="TONDELLO ENRICO (ott)" u="1"/>
        <s v="BASTIANELLO SANTE (apr)" u="1"/>
        <s v="SAVOLDO FRANCO (gen)" u="1"/>
        <s v="TREVISAN MONICA" u="1"/>
        <s v="PILLEPICH DANIELA (ago)" u="1"/>
        <s v="SONEGO COSMA (gen)" u="1"/>
        <s v="PANZOLLI ROBERTO (apr)" u="1"/>
        <s v="PEROZZO ALESSANDRO (feb)" u="1"/>
        <s v="SATURNINO GIOVANNI (mar)" u="1"/>
        <s v="PILLEPICH DANIELA (dic)" u="1"/>
        <s v="ZANOVELLO FABIO (mar)" u="1"/>
        <s v="LION RENZO (mar)" u="1"/>
        <s v="COSMA ALESSANDRA (nov)" u="1"/>
        <s v="ZANETTO GIORGIO(dic)" u="1"/>
        <s v="TREVISAN MASSIMO (ago)" u="1"/>
        <s v="DI MATTEO FRANCESCO (giu)" u="1"/>
        <s v="RIZZO CLAUDIO (gen)" u="1"/>
        <s v="FACCO FEDERICO(mar)" u="1"/>
        <s v="TERRIN CRISTIAN" u="1"/>
        <s v="PILLEPICH DANIELA (lug)" u="1"/>
        <s v="CAVESTRO ANDREA (mar)" u="1"/>
        <s v="GOMIERO LORENZO (apr)" u="1"/>
        <s v="ZANETTO GIORGIO (gen)" u="1"/>
        <s v="DE CARLI PIETRO ANTONIO(gen)" u="1"/>
        <s v="TONDELLO ENRICO" u="1"/>
        <s v="RUGGERI ANDREA (mar)" u="1"/>
        <s v="ZANETTO GIORGIO " u="1"/>
        <s v="ZANOVELLO FABIO (gen)" u="1"/>
        <s v="PILLEPICH DANIELA (feb)" u="1"/>
        <s v="VENULEO PAOLO (dic)" u="1"/>
        <s v="BASTIANELLO SANTE(apr)" u="1"/>
        <s v="BASTIANELLO FRANCESCO (apr)" u="1"/>
        <s v="RIZZO CLAUDIO (mag)" u="1"/>
        <s v="BOCCARDO ANGELO (set)" u="1"/>
        <s v="GRIGGIO GIULIANO (gen)" u="1"/>
        <s v="RIZZO CLAUDIO (mar)" u="1"/>
        <s v="TERRIN CRISTIAN (ott)" u="1"/>
        <s v="TERRIN CRISTIAN(lug)" u="1"/>
        <s v="GALDINO SAVINO (dic)" u="1"/>
        <s v="GALDINO SAVINO(apr)" u="1"/>
        <s v="FACCO FEDERICO (feb)" u="1"/>
        <s v="ROSSI CARLO(lug)" u="1"/>
        <s v="VENULEO PAOLO (feb)" u="1"/>
        <s v="MANCIN GIUSEPPE(set)" u="1"/>
        <s v="TREVISAN MONICA " u="1"/>
        <s v="FRIZZARIN ROBERTO (mar)" u="1"/>
        <s v="CAPUZZO FERNANDO (dic)" u="1"/>
        <s v="FRANZOLIN RENZO " u="1"/>
        <s v="ALBARELLO GIUSEPPE (nov)" u="1"/>
        <s v="RIZZO CLAUDIO" u="1"/>
        <s v="PENZO TULLIO" u="1"/>
        <s v="MARITAN FERDIE'" u="1"/>
        <s v="TREVISAN MASSIMO " u="1"/>
        <s v="ZANETTO GIORGIO(lug)" u="1"/>
        <s v="LUISI LAURA (set)" u="1"/>
        <s v="PEROZZO ALESSANDRO  " u="1"/>
        <s v="SPINELLO CLAUDIO" u="1"/>
        <s v="SATURNINO GIOVANNI (apr)" u="1"/>
        <s v="SPINELLO CLAUDIO (mag)" u="1"/>
        <s v="PENNA MARCO (feb)" u="1"/>
        <s v="COSMA ALESSANDRA (ott)" u="1"/>
        <s v="TREVISAN LORIS(apr)" u="1"/>
        <s v="ALBARELLO GIUSEPPE (gen)" u="1"/>
        <s v="LION RENZO (DIC)" u="1"/>
        <s v="VETTORATO MICHELA" u="1"/>
        <s v="VISENTIN LUCIANO" u="1"/>
        <s v="MERLIN GRAZIANO (mar)" u="1"/>
        <s v="DE CARLI PIETRO ANTONIO(lug)" u="1"/>
        <s v="GRIGGIO GIULIANO (feb)" u="1"/>
        <s v="TREVISAN MASSIMO" u="1"/>
        <s v="ZANETTO GIORGIO (set)" u="1"/>
        <s v="MARTINELLO CRISTIAN " u="1"/>
        <s v="PENNA MARCO (mag)" u="1"/>
        <s v="DE CARLI PIETRO ANTONIO (feb)" u="1"/>
        <s v="MARCHETTI ANDREA (apr)" u="1"/>
        <s v="CAPUZZO ANGELO" u="1"/>
        <s v="PENNA MARCO (gen)" u="1"/>
        <s v="DI MATTEO FRANCESCO(ago)" u="1"/>
        <s v="MANCIN GIUSEPPE (dic)" u="1"/>
        <s v="SAVOLDO FRANCO (ott)" u="1"/>
        <s v="PENZO TULLIO (mar)" u="1"/>
        <s v="ZANOVELLO FABIO (set)" u="1"/>
        <s v="GRIGGIO GIULIANO (mar)" u="1"/>
        <s v="PEROZZO ALESSANDRO " u="1"/>
        <s v="LION RENZO" u="1"/>
        <s v="SCARABOTTOLO ALBERTO" u="1"/>
        <s v="ALBARELLO GIUSEPPE (lug)" u="1"/>
        <s v="TREVISAN LORIS (dic)" u="1"/>
        <s v="RUZZON CLAUDIO (gen) " u="1"/>
        <s v="TREVISAN MONICA (apr)" u="1"/>
        <s v="SCARABOTTOLO ALBERTO(mag)" u="1"/>
        <s v="TERRIN CRISTIAN(set)" u="1"/>
        <s v="MANCIN GIUSEPPE(mag)" u="1"/>
        <s v="FRANZOLIN RENZO (feb)" u="1"/>
        <s v="TOMBOLATO RENZO (feb)" u="1"/>
        <s v="ROSSI CARLO(set)" u="1"/>
        <s v="GAMBIN MARIO(mar)" u="1"/>
        <s v="GOMIERO LORENZO (ott)" u="1"/>
        <s v="GALDINO SAVINO " u="1"/>
        <s v="BROCCA GIAMPIETRO(dic)" u="1"/>
        <s v="TREVISAN LORIS(ott)" u="1"/>
        <s v="LUISI LAURA (lug)" u="1"/>
        <s v="CAPUZZO FERNANDO (mag)" u="1"/>
        <s v="MANFRIN SIMONE (apr)" u="1"/>
        <s v="ZANETTO GIORGIO(set)" u="1"/>
        <s v="TREVISAN MONICA (nov)" u="1"/>
        <s v="DE CARLI PIETRO ANTONIO " u="1"/>
        <s v="TOGNOLO LUIGI PAOLO" u="1"/>
        <s v="PILLEPICH DANIELA" u="1"/>
        <s v="GRIGGIO GIULIANO(apr)" u="1"/>
        <s v="GAZZIN MARIA CRISTINA(apr)" u="1"/>
        <s v="GAMBIN MARIO(giu)" u="1"/>
        <s v="COSMA ALESSANDRA (dic)" u="1"/>
        <s v="PEROZZO ALESSANDRO (lug) " u="1"/>
        <s v="GRIGOLETTO WALTER (apr)" u="1"/>
        <s v="RUZZON CLAUDIO" u="1"/>
        <s v="BRIGO FABRIZIO" u="1"/>
        <s v="PENZO TULLIO (NOV)" u="1"/>
        <s v="TECCHIO ANDREA" u="1"/>
        <s v="TERRIN CRISTIAN (mag)" u="1"/>
        <s v="VENULEO PAOLO (apr)" u="1"/>
        <s v="BASSATO ROBERTO (ago)" u="1"/>
        <s v="MANCIN GIUSEPPE (ago)" u="1"/>
        <s v="DE CARLI PIETRO ANTONIO(ago)" u="1"/>
        <s v="GAZZIN MARIA CRISTINA(lug)" u="1"/>
        <s v="MASIERO SANTE(feb)" u="1"/>
        <s v="FACCO FEDERICO " u="1"/>
        <s v="TREVISAN LORIS (lug)" u="1"/>
        <s v="GRIGGIO GIULIANO(nov)" u="1"/>
        <s v="MASIERO SANTE(mar)" u="1"/>
        <s v="MERLIN GRAZIANO (set)" u="1"/>
        <s v="OVRINATI STEFANO (gen)" u="1"/>
        <s v="TERRIN CRISTIAN(mag)" u="1"/>
        <s v="PILLEPICH DANIELA (apr) " u="1"/>
        <s v="FACCO FEDERICO (mar)" u="1"/>
        <s v="MANCIN GIUSEPPE(feb)" u="1"/>
        <s v="FRANZOLIN RENZO (mar)" u="1"/>
        <s v="TOMBOLATO RENZO (mar)" u="1"/>
        <s v="CAVALIERE CRISTIANO (apr)" u="1"/>
        <s v="SONEGO COSMA (mag)" u="1"/>
        <s v="SINIGAGLIA PATRIZIO" u="1"/>
        <s v="ZANETTO GIORGIO(mag)" u="1"/>
        <s v="TARTAGLIA STEFANIA (dic)" u="1"/>
        <s v="CAVALLETTO PAOLO (gen)" u="1"/>
        <s v="GORGI EMANUELE(dic)" u="1"/>
        <s v="DI MATTEO FRANCESCO (apr)" u="1"/>
        <s v="DI MATTEO FRANCESCO (lug)" u="1"/>
        <s v="PICELLO GAUDENZIO" u="1"/>
        <s v="BROCCA GIAMPIETRO(mag)" u="1"/>
        <s v="VETTORE FABIO" u="1"/>
        <s v="GAZZIN MARIA CRISTINA(GEN)" u="1"/>
        <s v="FRANZOLIN RENZO(giu)" u="1"/>
        <s v="TREVISAN MONICA (ott)" u="1"/>
        <s v="RUZZON CLAUDIO (ott) " u="1"/>
        <s v="TONDELLO ENRICO (dic)" u="1"/>
        <s v="TOMBOLATO RENZO(giu)" u="1"/>
        <s v="PEROZZO ALESSANDRO (ago)" u="1"/>
        <s v="SLANZI GIANNI (mar)" u="1"/>
        <s v="BAZZOLO STEFANO (apr)" u="1"/>
        <s v="VENULEO PAOLO (ott)" u="1"/>
        <s v="BOCCARDO ANGELO (apr)" u="1"/>
        <s v="BROCCA GIAMPIETRO (dic)" u="1"/>
        <s v="OVRINATI STEFANO (feb)" u="1"/>
        <s v="VOLEBOLE MARTINO" u="1"/>
        <s v="RUZZON CLAUDIO (apr)" u="1"/>
        <s v="TOGNOLO LUIGI(mag)" u="1"/>
        <s v="CAVESTRO ANDREA " u="1"/>
        <s v="DRASHKOVICH ZORAN" u="1"/>
        <s v="GRIGGIO GIULIANO" u="1"/>
        <s v="GORGI EMANUELE(feb)" u="1"/>
        <s v="GRIGGIO GIULIANO (nov)" u="1"/>
        <s v="GAMBIN MARIO " u="1"/>
        <s v="PERUZZO CAMILLO" u="1"/>
        <s v="LION RENZO (lug)" u="1"/>
        <s v="OVRINATI STEFANO (mar)" u="1"/>
        <s v="SPINELLO CLAUDIO (lug)" u="1"/>
        <s v="GOMIERO LORENZO (mag)" u="1"/>
        <s v="TREVISAN LORIS (set)" u="1"/>
        <s v="DI MATTEO FRANCESCO " u="1"/>
        <s v="CAVALLETTO PAOLO (feb)" u="1"/>
        <s v="ALBARELLO GIUSEPPE (set)" u="1"/>
        <s v="PENNA MARCO (set)" u="1"/>
        <s v="GALDINO SAVINO (mag)" u="1"/>
        <s v="GRIGGIO GIULIANO(ott)" u="1"/>
        <s v="PILLEPICH DANIELA (apr)" u="1"/>
        <s v="DE MARCHI GIUSEPPE (gen)" u="1"/>
        <s v="TERRIN CRISTIAN(feb)" u="1"/>
        <s v="RUGGERI ANDREA (nov)" u="1"/>
        <s v="BROCCA GIAMPIETRO (feb)" u="1"/>
        <s v="DI MATTEO FRANCESCO (nov)" u="1"/>
        <s v="SAREGO CESARE (apr)" u="1"/>
        <s v="TOGNOLO LUIGI (dic)" u="1"/>
        <s v="DE CARLI PIETRO ANTONIO(mar)" u="1"/>
        <s v="MANCIN GIUSEPPE (giu)" u="1"/>
        <s v="BASTIANELLO FRANCESCO (ott)" u="1"/>
        <s v="CAVALLETTO PAOLO (mar)" u="1"/>
        <s v="ZANETTO GIORGIO (apr)" u="1"/>
        <s v="PEROZZO ALESSANDRO (mar)" u="1"/>
        <s v="RUGGERI ANDREA (gen)" u="1"/>
        <s v="GAMBIN MARIO" u="1"/>
        <s v="LUISI LAURA (apr)" u="1"/>
        <s v="CUSIN FRANCO" u="1"/>
        <s v="TECCHIO ANDREA(giu)" u="1"/>
        <s v="TERRIN CRISTIAN (dic)" u="1"/>
        <s v="ZANETTO GIORGIO(feb)" u="1"/>
        <s v="VIO ROMANELLA (giu)" u="1"/>
        <s v="SONEGO COSMA (apr)" u="1"/>
        <s v="TOGNOLO LUIGI (feb)" u="1"/>
        <s v="SONEGO COSMA (lug)" u="1"/>
        <s v="DI MATTEO FRANCESCO" u="1"/>
        <s v="ALBARELLO GIUSEPPE (ott)" u="1"/>
        <s v="BAZZOLO STEFANO" u="1"/>
        <s v="TARTAGLIA STEFANIA (nov)" u="1"/>
        <s v="GALDINO SAVINO(mag)" u="1"/>
        <s v="BRIGO FABRIZIO(giu)" u="1"/>
        <s v="ZANETTO GIORGIO (nov)" u="1"/>
        <s v="CAPUZZO FERNANDO (apr)" u="1"/>
        <s v="TREVISAN LORIS(nov)" u="1"/>
        <s v="GAZZIN MARIA CRISTINA(feb)" u="1"/>
        <s v="GALDINO SAVINO(mar)" u="1"/>
        <s v="LUISI LAURA(ago)" u="1"/>
        <s v="CAVESTRO ANDREA (apr)" u="1"/>
        <s v="TOGNOLO LUIGI(apr)" u="1"/>
        <s v="GRIGGIO GIULIANO (ott)" u="1"/>
        <s v="DE CARLI PIETRO ANTONIO (apr)" u="1"/>
        <s v="DE CARLI PIETRO ANTONIO (lug)" u="1"/>
        <s v="TARTAGLIA STEFANIA (gen)" u="1"/>
        <s v="VISENTIN MICHELE" u="1"/>
        <s v="TREVISAN LORIS (mag)" u="1"/>
        <s v="BASTIANELLO SANTE (mag) " u="1"/>
        <s v="TECCHIO ANDREA (ott)" u="1"/>
        <s v="VOLPATO SERGIO (mar)" u="1"/>
        <s v="TREVISAN LORIS(mag)" u="1"/>
        <s v="TIOZZO ROBERTO" u="1"/>
        <s v="LUISI LAURA (dic)" u="1"/>
        <s v="PENNA MARCO (lug)" u="1"/>
        <s v="SAREGO CESARE (ott)" u="1"/>
        <s v="TREVISAN LORIS(mar)" u="1"/>
        <s v="PEROZZO ALESSANDRO(ago)" u="1"/>
        <s v="GALDINO SAVINO (feb)" u="1"/>
        <s v="BOCCARDO ANGELO (ott)" u="1"/>
        <s v="PEROZZO ALESSANDRO(dic)" u="1"/>
        <s v="SINIGAGLIA PATRIZIO (set)" u="1"/>
        <s v="SAVOLDO FRANCO (ago)" u="1"/>
        <s v="VENULEO PAOLO (mar) " u="1"/>
        <s v="GAZZIN MARIA CRISTINA(mar)" u="1"/>
        <s v="MANCIN GIUSEPPE(mar)" u="1"/>
        <s v="MALACHIN FABRIZIO (apr) " u="1"/>
        <s v="TREVISAN MONICA (mag)" u="1"/>
        <s v="TARTAGLIA STEFANIA (lug)" u="1"/>
        <s v="NICCHIO TINO" u="1"/>
        <s v="GORGI EMANUELE(apr)" u="1"/>
        <s v="TREVISAN LORIS(set)" u="1"/>
        <s v="MALACHIN FABRIZIO (ago)" u="1"/>
        <s v="MALACHIN FABRIZIO (dic)" u="1"/>
        <s v="TECCHIO ANDREA (giu)" u="1"/>
        <s v="PEROZZO ALESSANDRO (apr)" u="1"/>
        <s v="ALBARELLO GIUSEPPE (giu)" u="1"/>
        <s v="MERLIN GRAZIANO (apr)" u="1"/>
        <s v="CUSIN FRANCO (gen)" u="1"/>
        <s v="PEROZZO ALESSANDRO(feb)" u="1"/>
        <s v="SONEGO COSMA " u="1"/>
        <s v="GAMBIN MARIO(feb)" u="1"/>
        <s v="BASSATO ROBERTO (lug)" u="1"/>
        <s v="MANCIN GIUSEPPE (lug)" u="1"/>
        <s v="DE CARLI PIETRO ANTONIO(set)" u="1"/>
        <s v="PILLEPICH DANIELA (ott)" u="1"/>
        <s v="VENULEO PAOLO (gen)" u="1"/>
        <s v="GRIGGIO GIULIANO(mag)" u="1"/>
        <s v="BROCCA GIAMPIETRO(apr)" u="1"/>
        <s v="ZANETTO GIORGIO (ott)" u="1"/>
        <s v="OVRINATI STEFANO (nov)" u="1"/>
        <s v="RUGGERI ANDREA (ott)" u="1"/>
        <s v="BASTIANELLO SANTE(giu)" u="1"/>
        <s v="COLIZZI ANTONIO (mar)" u="1"/>
        <s v="GAMBIN MARIO(mag)" u="1"/>
        <s v="GRIGGIO GIULIANO (dic)" u="1"/>
        <s v="GAMBIN MARIO (mag)" u="1"/>
        <s v="BALLAN GIUSEPPE" u="1"/>
        <s v="FRANZOLIN RENZO" u="1"/>
        <s v="ALBARELLO GIUSEPPE (mag)" u="1"/>
        <s v="VENULEO PAOLO (nov)" u="1"/>
        <s v="MALACHIN FABRIZIO (feb)" u="1"/>
        <s v="SATURNINO GIOVANNI (dic)" u="1"/>
        <s v="BIZZARO BRUNO" u="1"/>
        <s v="ZANOVELLO FABIO (ott)" u="1"/>
        <s v="TREVISAN LORIS (feb)" u="1"/>
        <s v="TREVISAN MASSIMO (lug)" u="1"/>
        <s v="COSMA ALESSANDRA (apr)" u="1"/>
        <s v="VETTORATO MICHELA (ago)" u="1"/>
        <s v="ZAMPIERI WALTER (gen)" u="1"/>
        <s v="MASIERO SANTE " u="1"/>
        <s v="VETTORATO MICHELA (dic)" u="1"/>
        <s v="SAVOLDO FRANCO (apr)" u="1"/>
        <s v="TOGNOLO LUIGI (apr)" u="1"/>
        <s v="GAZZIN MARIA CRISTINA (dic)" u="1"/>
        <s v="DE CARLI PIETRO ANTONIO (mar)" u="1"/>
        <s v="GORGI EMANUELE(ott)" u="1"/>
        <s v="TERRIN CRISTIAN(mar)" u="1"/>
        <s v="PEROZZO ALESSANDRO (giu) " u="1"/>
        <s v="BROCCA GIAMPIETRO " u="1"/>
        <s v="PEROZZO ALESSANDRO" u="1"/>
        <s v="SONEGO COSMA" u="1"/>
        <s v="RUGGERI ANDREA (giu)" u="1"/>
        <s v="DE CARLI PIETRO ANTONIO (nov)" u="1"/>
        <s v="VETTORATO MICHELA (lug)" u="1"/>
        <s v="COLIZZI ANTONIO (gen)" u="1"/>
        <s v="ZANETTO GIORGIO(mar)" u="1"/>
        <s v="DI MATTEO FRANCESCO (ott)" u="1"/>
        <s v="DE CARLI PIETRO ANTONIO(apr)" u="1"/>
        <s v="FACCO FEDERICO (nov)" u="1"/>
        <s v="PESCE LORENZO" u="1"/>
        <s v="GOMIERO LORENZO (ago)" u="1"/>
        <s v="VETTORATO MICHELA (feb)" u="1"/>
        <s v="DE CARLI PIETRO ANTONIO (dic)" u="1"/>
        <s v="VENULEO PAOLO (set)" u="1"/>
        <s v="DE MARCHI GIUSEPPE (set)" u="1"/>
        <s v="FACCO FEDERICO (gen)" u="1"/>
        <s v="ROSSI CARLO(ott)" u="1"/>
        <s v="DE CARLI PIETRO ANTONIO(ott)" u="1"/>
        <s v="BOCCARDO ANGELO (mag)" u="1"/>
        <s v="MASIERO SANTE" u="1"/>
        <s v="TREVISAN MONICA (dic)" u="1"/>
        <s v="OVRINATI STEFANO (ott)" u="1"/>
        <s v="MERLIN GRAZIANO" u="1"/>
        <s v="PENNA MARCO (apr)" u="1"/>
        <s v="TOMBOLATO RENZO" u="1"/>
        <s v="GAMBIN MARIO (apr)" u="1"/>
        <s v="GALDINO SAVINO (mar)" u="1"/>
        <s v="RUZZON CLAUDIO " u="1"/>
        <s v="SATURNINO GIOVANNI (nov)" u="1"/>
        <s v="GAZZIN MARIA CRISTINA (feb)" u="1"/>
        <s v="GRIGOLETTO WALTER" u="1"/>
        <s v="DE MARCHI GIUSEPPE (ott)" u="1"/>
        <s v="RUGGERI ANDREA (fmar)" u="1"/>
        <s v="COLIZZI ANTONIO" u="1"/>
        <s v="LUISI LAURA (ago)" u="1"/>
        <s v="COLIZZI ANTONIO (set)" u="1"/>
        <s v="PANZOLLI ROBERTO" u="1"/>
        <s v="FRANZOLIN RENZO (apr)" u="1"/>
        <s v="BASTIANELLO SANTE (mar)" u="1"/>
        <s v="VENULEO PAOLO(lug)" u="1"/>
        <s v="TOMBOLATO RENZO (apr)" u="1"/>
        <s v="TARTAGLIA STEFANIA (set)" u="1"/>
        <s v="GRIGGIO GIULIANO(dic)" u="1"/>
        <s v="BROCCA GIAMPIETRO (apr)" u="1"/>
        <s v="FRANZOLIN RENZO(apr)" u="1"/>
        <s v="SALVAGNIN IVANO" u="1"/>
        <s v="TOMBOLATO RENZO(apr)" u="1"/>
        <s v="SATURNINO GIOVANNI (gen)" u="1"/>
        <s v="LUISI LAURA(lug)" u="1"/>
        <s v="ZANETTO GIORGIO (mag)" u="1"/>
        <s v="GAZZIN MARIA CRISTINA (giu)" u="1"/>
        <s v="BASTIANELLO SANTE " u="1"/>
        <s v="TREVISAN MONICA (mar) " u="1"/>
        <s v="BIASI PAOLO" u="1"/>
        <s v="PENNA MARCO (dic)" u="1"/>
        <s v="BIZZARO BRUNO (apr)" u="1"/>
        <s v="SAREGO CESARE (mar)" u="1"/>
        <s v="MORO PAOLO (apr)" u="1"/>
        <s v="CAPUZZO FERNANDO(nov) " u="1"/>
        <s v="SALVAN STEFANO" u="1"/>
        <s v="RUZZON CLAUDIO (set)" u="1"/>
        <s v="TARTAGLIA STEFANIA (ott)" u="1"/>
        <s v="TREVISAN MONICA (ago)" u="1"/>
        <s v="OVRINATI STEFANO (dic)" u="1"/>
        <s v="PENZO TULLIO (giu)" u="1"/>
        <s v="VISENTIN LUCIANO (mar)" u="1"/>
        <s v="ALBARELLO GIUSEPPE (feb)" u="1"/>
        <s v="RAGANA MAURO" u="1"/>
        <s v="SALVAGNIN IVANO (mar)" u="1"/>
        <s v="DE CARLI PIETRO ANTONIO (gen)" u="1"/>
        <s v="FACCO FEDERICO (ott)" u="1"/>
        <s v="GAMBIN MARIO(set)" u="1"/>
        <s v="FRIZZARIN ROBERTO (lug)" u="1"/>
        <s v="GORGI EMANUELE(gen)" u="1"/>
        <s v="CAVALLETTO PAOLO (dic)" u="1"/>
        <s v="TERRIN CRISTIAN (lug)" u="1"/>
        <s v="GRIGGIO GIULIANO(ago)" u="1"/>
        <s v="PENNA MARCO (ott)" u="1"/>
        <s v="VIO ROMANELLA (ago)" u="1"/>
        <s v="GORGI EMANUELE(nov)" u="1"/>
        <s v="VIO ROMANELLA (dic)" u="1"/>
        <s v="DE MARCHI GIUSEPPE (mag)" u="1"/>
        <s v="VIGO LUIGI" u="1"/>
        <s v="BATTISTELLA GIUSEPPE" u="1"/>
        <s v="TREVISAN LORIS(lug)" u="1"/>
        <s v="GAZZIN MARIA CRISTINA (nov)" u="1"/>
        <s v="MANCIN GIUSEPPE(nov)" u="1"/>
        <s v="LION RENZO (GEN)" u="1"/>
        <s v="BRIGO FABRIZIO(ago)" u="1"/>
        <s v="OVRINATI STEFANO" u="1"/>
        <s v="CUSIN FRANCO (mag)" u="1"/>
        <s v="COSMA ALESSANDRA" u="1"/>
        <s v="TECCHIO ANDREA(feb)" u="1"/>
        <s v="FACCO FEDERICO (giu)" u="1"/>
        <s v="SPINELLO CLAUDIO (giu)" u="1"/>
        <s v="DE CARLI PIETRO ANTONIO(giu)" u="1"/>
        <s v="LUISI LAURA" u="1"/>
        <s v="VIO ROMANELLA (feb)" u="1"/>
        <s v="VENULEO PAOLO " u="1"/>
        <s v="GORGI EMANUELE(mag)" u="1"/>
        <s v="TREVISAN LORIS" u="1"/>
        <s v="VOLPATO SERGIO" u="1"/>
        <s v="RUZZON CLAUDIO (mag)" u="1"/>
        <s v="TARTAGLIA STEFANIA (giu)" u="1"/>
        <s v="GORGI EMANUELE(mar)" u="1"/>
        <s v="MERLIN GRAZIANO (mag)" u="1"/>
        <s v="PEROZZO ALESSANDRO(apr)" u="1"/>
        <s v="ROSSI CARLO(nov)" u="1"/>
        <s v="BRIGO FABRIZIO(feb)" u="1"/>
        <s v="GAZZIN MARIA CRISTINA(nov)" u="1"/>
        <s v="BASSATO ROBERTO" u="1"/>
        <s v="OVRINATI STEFANO (mag)" u="1"/>
        <s v="ZANETTO GIORGIO (dic)" u="1"/>
        <s v="GORGI EMANUELE(set)" u="1"/>
        <s v="MASIERO SANTE (dic)" u="1"/>
        <s v="PUTTIN SILVANO" u="1"/>
        <s v="LANA LUCA (DIC)" u="1"/>
        <s v="TREVISAN MASSIMO (set)" u="1"/>
        <s v="PENNA MARCO" u="1"/>
        <s v="TECCHIO ANDREA (apr)" u="1"/>
        <s v="TARTAGLIA STEFANIA (mag)" u="1"/>
        <s v="BASTIANELLO FRANCESCO (mar) " u="1"/>
        <s v="MANCIN GIUSEPPE (feb)" u="1"/>
        <s v="GRIGGIO GIULIANO (apr)" u="1"/>
        <s v="TREVISAN MONICA (giu)" u="1"/>
        <s v="GAZZIN MARIA CRISTINA(set)" u="1"/>
        <s v="GAZZIN MARIA CRISTINA(ago)" u="1"/>
        <s v="SONEGO COSMA (feb)" u="1"/>
        <s v="COSMA ALESSANDRA (set)" u="1"/>
        <s v="OVRINATI STEFANO (ott) " u="1"/>
        <s v="MASIERO SANTE (feb)" u="1"/>
        <s v="CAVALLETTO PAOLO (mag)" u="1"/>
        <s v="OCCHI OBES" u="1"/>
        <s v="BOCCARDO ANGELO (ago)" u="1"/>
        <s v="DE CARLI PIETRO ANTONIO(mag)" u="1"/>
        <s v="SONEGO COSMA (mar)" u="1"/>
        <s v="TOGNOLO LUIGI (mag)" u="1"/>
        <s v="TERRIN CRISTIAN(nov)" u="1"/>
        <s v="VENULEO PAOLO" u="1"/>
        <s v="TOGNOLO LUIGI (mar)" u="1"/>
        <s v="SATURNINO GIOVANNI" u="1"/>
        <s v="GRIGOLETTO WALTER (mar)" u="1"/>
        <s v="CAVALIERE CRISTIANO (mag)" u="1"/>
        <s v="TOGNOLO LUIGI(feb)" u="1"/>
        <s v="LUISI LAURA " u="1"/>
        <s v="CUSIN FRANCO (apr)" u="1"/>
        <s v="VETTORATO MICHELA (apr)" u="1"/>
        <s v="GAZZIN MARIA CRISTINA (mag)" u="1"/>
        <s v="GRIGGIO GIULIANO(giu)" u="1"/>
        <s v="PILLEPICH DANIELA (giu)" u="1"/>
        <s v="TOGNOLO LUIGI(mar)" u="1"/>
        <s v="GAZZIN MARIA CRISTINA" u="1"/>
        <s v="SATURNINO GIOVANNI (set)" u="1"/>
        <s v="PEROZZO ALESSANDRO (dic)" u="1"/>
        <s v="DI MATTEO FRANCESCO(lug)" u="1"/>
        <s v="COLIZZI ANTONIO (apr)" u="1"/>
        <s v="PENNA MARCO (ago)" u="1"/>
        <s v="ZAMPIERI WALTER (nov)" u="1"/>
        <s v="PILLEPICH DANIELA (gen)" u="1"/>
        <s v="VISENTIN LUCIANO (ago)" u="1"/>
        <s v="RUGGERI ANDREA" u="1"/>
        <s v="RUGGERI ANDREA (apr)" u="1"/>
        <s v="BASTIANELLO FRANCESCO " u="1"/>
        <s v="ZANETTO GIORGIO (ago)" u="1"/>
        <s v="TONDELLO ENRICO " u="1"/>
        <s v="PANZOLLI ROBERTO (feb)" u="1"/>
        <s v="BROCCA GIAMPIETRO" u="1"/>
        <s v="SATURNINO GIOVANNI " u="1"/>
        <s v="MANCIN GIUSEPPE(ott)" u="1"/>
        <s v="SCARABOTTOLO ALBERTO(giu)" u="1"/>
        <s v="TECCHIO ANDREA(apr)" u="1"/>
        <s v="SAVOLDO FRANCO (set)" u="1"/>
        <s v="MORO PAOLO (mag)" u="1"/>
        <s v="PENNA MARCO " u="1"/>
        <s v="ZANOVELLO FABIO (ago)" u="1"/>
        <s v="MANFRIN SIMONE" u="1"/>
        <s v="VIO ROMANELLA (apr)" u="1"/>
        <s v="PILLEPICH DANIELA (nov)" u="1"/>
        <s v="BASSATO ROBERTO (mar)" u="1"/>
        <s v="MANCIN GIUSEPPE (mar)" u="1"/>
        <s v="PANZOLLI ROBERTO (mar)" u="1"/>
        <s v="SATURNINO GIOVANNI (ott)" u="1"/>
        <s v="SINIGAGLIA PATRIZIO (lug)" u="1"/>
        <s v="SONEGO COSMA (nov)" u="1"/>
        <s v="PILLEPICH DANIELA (giug)" u="1"/>
        <s v="PEROZZO ALESSANDRO(ott)" u="1"/>
        <s v="BRIGO FABRIZIO(apr)" u="1"/>
        <s v="SONEGO COSMA (ago)" u="1"/>
        <s v="TOMBOLATO RENZO (mag)" u="1"/>
        <s v="COSMA ALESSANDRA " u="1"/>
        <s v="DI MATTEO FRANCESCO (feb)" u="1"/>
        <s v="BROCCA GIAMPIETRO(giu)" u="1"/>
        <s v="MANCIN GIUSEPPE(giu)" u="1"/>
        <s v="DE CARLI PIETRO ANTONIO (ago)" u="1"/>
        <s v="BASTIANELLO SANTE(feb)" u="1"/>
        <s v="MALACHIN FABRIZIO (ott)" u="1"/>
        <s v="FIOR LUCIANO" u="1"/>
        <s v="TREVISAN MONICA (lug)" u="1"/>
        <s v="DE CARLI PIETRO ANTONIO (ott)" u="1"/>
        <s v="BASTIANELLO FRANCESCO (ago)" u="1"/>
        <s v="BASSATO ROBERTO (gen)" u="1"/>
        <s v="MANCIN GIUSEPPE (gen)" u="1"/>
        <s v="NEGRISOLO ROBERTO" u="1"/>
        <s v="PILLEPICH DANIELA (mag)" u="1"/>
        <s v="SONEGO COSMA (ott)" u="1"/>
        <s v="MASIERO SANTE (apr)" u="1"/>
        <s v="BASTIANELLO SANTE(mar)" u="1"/>
        <s v="GAZZIN MARIA CRISTINA " u="1"/>
        <s v="BASTIANELLO FRANCESCO (dic)" u="1"/>
        <s v="PEROZZO ALESSANDRO (nov)" u="1"/>
      </sharedItems>
    </cacheField>
    <cacheField name="settore" numFmtId="0">
      <sharedItems containsBlank="1"/>
    </cacheField>
    <cacheField name="mese" numFmtId="0">
      <sharedItems containsBlank="1"/>
    </cacheField>
    <cacheField name="dal" numFmtId="0">
      <sharedItems containsNonDate="0" containsDate="1" containsString="0" containsBlank="1" minDate="2023-11-04T20:16:00" maxDate="2024-04-21T14:00:00"/>
    </cacheField>
    <cacheField name="al" numFmtId="0">
      <sharedItems containsNonDate="0" containsDate="1" containsString="0" containsBlank="1" minDate="2023-11-05T14:06:00" maxDate="2024-04-22T09:00:00"/>
    </cacheField>
    <cacheField name="totale ore" numFmtId="0">
      <sharedItems containsBlank="1" containsMixedTypes="1" containsNumber="1" minValue="67.2" maxValue="67.2"/>
    </cacheField>
    <cacheField name="max _x000a_ore" numFmtId="0">
      <sharedItems containsBlank="1" containsMixedTypes="1" containsNumber="1" minValue="0" maxValue="67.2"/>
    </cacheField>
    <cacheField name="ore festive" numFmtId="0">
      <sharedItems containsBlank="1" containsMixedTypes="1" containsNumber="1" containsInteger="1" minValue="0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fania Quaggia" refreshedDate="46310.332408333335" createdVersion="6" refreshedVersion="8" recordCount="67" xr:uid="{00000000-000A-0000-FFFF-FFFF11000000}">
  <cacheSource type="worksheet">
    <worksheetSource name="_xlnm.Database"/>
  </cacheSource>
  <cacheFields count="8">
    <cacheField name="dipendente" numFmtId="0">
      <sharedItems containsBlank="1" count="827">
        <s v="DE CARLI PIETRO ANTONIO"/>
        <s v="BONUGLIA SILVIA"/>
        <m/>
        <s v="RUGGERI ANDREA "/>
        <s v="RUGGERI ANDREA (ago)"/>
        <s v="RUGGERI ANDREA (FEB)"/>
        <s v="ROSSI CARLO"/>
        <s v="ROSSI CARLO(dic)"/>
        <s v="MARIANI ROCCO"/>
        <s v="GORGI EMANUELE"/>
        <s v="GORGI EMANUELE(LUG)"/>
        <s v="GORGI EMANUELE(AGO)"/>
        <s v="inserire nuova voce da qui"/>
        <s v="LANA LUCA" u="1"/>
        <s v="GAZZIN MARIA CRISTINA(ott)" u="1"/>
        <s v="CAPUZZO FERNANDO " u="1"/>
        <s v="VIO ROMANELLA (ott)" u="1"/>
        <s v="TERRIN CRISTIAN(ott)" u="1"/>
        <s v="GAMBIN MARIO(apr)" u="1"/>
        <s v="PILLEPICH DANIELA (mar)" u="1"/>
        <s v="BIZZARO BRUNO (mar)" u="1"/>
        <s v="SAVOLDO FRANCO (mag)" u="1"/>
        <s v="DE CARLI PIETRO ANTONIO(giug)" u="1"/>
        <s v="PEROZZO ALESSANDRO(ago)  " u="1"/>
        <s v="GRIGGIO GIULIANO(lug)" u="1"/>
        <s v="BRIGO FABRIZIO(ott)" u="1"/>
        <s v="ALBARELLO GIUSEPPE (ago)" u="1"/>
        <s v="TREVISAN LORIS (nov)" u="1"/>
        <s v="PEROZZO ALESSANDRO (gen)" u="1"/>
        <s v="OVRINATI STEFANO (apr)" u="1"/>
        <s v="MICHIELETTO LUCIANO" u="1"/>
        <s v="TARTAGLIA STEFANIA (feb)" u="1"/>
        <s v="MARTINELLO GINO" u="1"/>
        <s v="COLIZZI ANTONIO (ott)" u="1"/>
        <s v="VETTORATO MICHELA (ott)" u="1"/>
        <s v="ZANETTO GIORGIO(ott)" u="1"/>
        <s v="TREVISAN LORIS (gen)" u="1"/>
        <s v="SAVOLDO FRANCO" u="1"/>
        <s v="OVRINATI STEFANO (lug)" u="1"/>
        <s v="LION RENZO (nov)" u="1"/>
        <s v="SONEGO COSMA (dic)" u="1"/>
        <s v="ZANETTO GIORGIO (giu)" u="1"/>
        <s v="FACCO FEDERICO (ago)" u="1"/>
        <s v="BASTIANELLO FRANCESCO (lug)" u="1"/>
        <s v="MALACHIN FABRIZIO (apri) " u="1"/>
        <s v="TERRIN CRISTIAN(giu)" u="1"/>
        <s v="FRIZZARIN ROBERTO (apr)" u="1"/>
        <s v="SLANZI GIANNI (giu)" u="1"/>
        <s v="CAVALLETTO PAOLO (apr)" u="1"/>
        <s v="PILLEPICH DANIELA (set)" u="1"/>
        <s v="PEROZZO ALESSANDRO (lug)" u="1"/>
        <s v="MARCHETTI ANDREA (mar)" u="1"/>
        <s v="MORO PAOLO (mar)" u="1"/>
        <s v="DE CARLI PIETRO ANTONIO (set)" u="1"/>
        <s v="VETTORATO MICHELA " u="1"/>
        <s v="MARCHETTI ANDREA" u="1"/>
        <s v="RUZZON CLAUDIO (mar)" u="1"/>
        <s v="ZANETTO GIORGIO(giu)" u="1"/>
        <s v="ZANETTO GIORGIO (mar) " u="1"/>
        <s v="TERRIN CRISTIAN (feb)" u="1"/>
        <s v="GAMBIN MARIO (feb)" u="1"/>
        <s v="PEROZZO ALESSANDRO (ago) " u="1"/>
        <s v="SALMISTRARO NICOLA" u="1"/>
        <s v="GOMIERO LORENZO" u="1"/>
        <s v="ZANETTO GIORGIO" u="1"/>
        <s v="ALBARELLO GIUSEPPE (mar)" u="1"/>
        <s v="GAMBIN MARIO (mar)" u="1"/>
        <s v="BASTIANELLO FRANCESCO (feb)" u="1"/>
        <s v="SLANZI GIANNI " u="1"/>
        <s v="TOMBOLATO RENZO (dic)" u="1"/>
        <s v="SALVAGNIN IVANO (apr)" u="1"/>
        <s v="TONDELLO ENRICO (mar)" u="1"/>
        <s v="MASIERO BIAGIO" u="1"/>
        <s v="CARDIN FRANCESCO" u="1"/>
        <s v="MALACHIN FABRIZIO (mar) " u="1"/>
        <s v="RUGGERI ANDREA (dic)" u="1"/>
        <s v="GAZZIN MARIA CRISTINA(giu)" u="1"/>
        <s v="BAZZOLO STEFANO (lug)" u="1"/>
        <s v="LONGHIN RENATO" u="1"/>
        <s v="BASTIANELLO FRANCESCO (giu)" u="1"/>
        <s v="FACCO FEDERICO (apr)" u="1"/>
        <s v="BRUNELLO ANTONIO" u="1"/>
        <s v="FRANZOLIN RENZO(mag)" u="1"/>
        <s v="CAVALIERE CRISTIANO" u="1"/>
        <s v="TOMBOLATO RENZO(mag)" u="1"/>
        <s v="ALBARELLO GIUSEPPE" u="1"/>
        <s v="BASSO ROBERTO" u="1"/>
        <s v="PANZOLLI ROBERTO " u="1"/>
        <s v="SALMISTRARO NICOLA (ago)" u="1"/>
        <s v="PEROZZO ALESSANDRO (mar) " u="1"/>
        <s v="GRIGGIO GIULIANO (set)" u="1"/>
        <s v="TOGNOLO LUIGI " u="1"/>
        <s v="TONDELLO ENRICO (gen)" u="1"/>
        <s v="BASTIANELLO FRANCESCO (gen)" u="1"/>
        <s v="GALDINO SAVINO(giu)" u="1"/>
        <s v="CAPUZZO FERNANDO" u="1"/>
        <s v="DI MATTEO FRANCESCO (mar)" u="1"/>
        <s v="FACCO FEDERICO(feb)" u="1"/>
        <s v="TREVISAN MASSIMO (apr) " u="1"/>
        <s v="SLANZI GIANNI" u="1"/>
        <s v="TREVISAN LORIS (ott)" u="1"/>
        <s v="TERRIN CRISTIAN (mar)" u="1"/>
        <s v="ZANETTO GIORGIO (lug)" u="1"/>
        <s v="DI MATTEO FRANCESCO (dic)" u="1"/>
        <s v="ALBARELLO GIUSEPPE " u="1"/>
        <s v="COLIZZI ANTONIO (mag)" u="1"/>
        <s v="BASTIANELLO SANTE" u="1"/>
        <s v="PENZO TULLIO (mag)" u="1"/>
        <s v="ALBARELLO GIUSEPPE (apr)" u="1"/>
        <s v="TREVISAN LORIS(giu)" u="1"/>
        <s v="RIZZO CLAUDIO (dic)" u="1"/>
        <s v="FRANZOLIN RENZO (ago)" u="1"/>
        <s v="ZANOVELLO FABIO (lug)" u="1"/>
        <s v="SCARABOTTOLO ALBERTO(apr)" u="1"/>
        <s v="CAVALLETTO PAOLO" u="1"/>
        <s v="TREVISAN LORIS " u="1"/>
        <s v="GAZZIN MARIA CRISTINA(dic)" u="1"/>
        <s v="LUISI LAURA (giu)" u="1"/>
        <s v="RUGGERI ANDREA (lug)" u="1"/>
        <s v="VIO ROMANELLA (gen)" u="1"/>
        <s v="TARTAGLIA STEFANIA" u="1"/>
        <s v="MANCIN GIUSEPPE" u="1"/>
        <s v="VENULEO PAOLO(ago)" u="1"/>
        <s v="TECCHIO ANDREA (set)" u="1"/>
        <s v="TREVISAN LORIS (giu)" u="1"/>
        <s v="MORO PAOLO" u="1"/>
        <s v="VIO ROMANELLA (nov)" u="1"/>
        <s v="BASTIANELLO FRANCESCO (nov)" u="1"/>
        <s v="TOGNOLO LUIGI" u="1"/>
        <s v="CAVESTRO ANDREA (lug)" u="1"/>
        <s v="TERRIN CRISTIAN (gen)" u="1"/>
        <s v="SPINELLO CLAUDIO (feb)" u="1"/>
        <s v="FRANZOLIN RENZO(feb)" u="1"/>
        <s v="MANCIN GIUSEPPE(ago)" u="1"/>
        <s v="TOMBOLATO RENZO(feb)" u="1"/>
        <s v="BRIGO FABRIZIO(nov)" u="1"/>
        <s v="TECCHIO ANDREA(mag)" u="1"/>
        <s v="PENNA MARCO (lug) " u="1"/>
        <s v="CAVALIERE CRISTIANO (gen)" u="1"/>
        <s v="VIO ROMANELLA (mag)" u="1"/>
        <s v="PEROZZO ALESSANDRO (apr) " u="1"/>
        <s v="VENULEO PAOLO(ott)" u="1"/>
        <s v="TECCHIO ANDREA(mar)" u="1"/>
        <s v="PEROZZO ALESSANDRO (set)" u="1"/>
        <s v="DE CARLI PIETRO ANTONIO(feb)" u="1"/>
        <s v="VIO ROMANELLA (mar)" u="1"/>
        <s v="TARTAGLIA STEFANIA " u="1"/>
        <s v="DI MATTEO FRANCESCO (gen)" u="1"/>
        <s v="BRUNELLO LUIGI" u="1"/>
        <s v="OVRINATI STEFANO " u="1"/>
        <s v="DE MARCHI GIUSEPPE (ago)" u="1"/>
        <s v="SATURNINO GIOVANNI (feb)" u="1"/>
        <s v="BRIGO FABRIZIO(mag)" u="1"/>
        <s v="BASTIANELLO SANTE (dic)" u="1"/>
        <s v="BRIGO FABRIZIO(mar)" u="1"/>
        <s v="PANZOLLI ROBERTO(giu)" u="1"/>
        <s v="TOMBOLATO RENZO " u="1"/>
        <s v="GAMBIN MARIO (dic)" u="1"/>
        <s v="ZAMPIERI WALTER" u="1"/>
        <s v="VIO ROMANELLA (set)" u="1"/>
        <s v="GOMIERO LORENZO (mar)" u="1"/>
        <s v="BERTAGGIA MIRKO" u="1"/>
        <s v="BROCCA GIAMPIETRO (mag)" u="1"/>
        <s v="SAVOLDO FRANCO (mar)" u="1"/>
        <s v="VOLPATO SERGIO (apr)" u="1"/>
        <s v="RUGGERI ANDREA (set)" u="1"/>
        <s v="PEROZZO ALESSANDRO (ott)" u="1"/>
        <s v="TECCHIO ANDREA (mag)" u="1"/>
        <s v="ZAMPIERI WALTER (dic)" u="1"/>
        <s v="TREVISAN MONICA (feb)" u="1"/>
        <s v="VENULEO PAOLO (giu)" u="1"/>
        <s v="PANZOLLI ROBERTO (dic)" u="1"/>
        <s v="MARTINELLO CRISTIAN (apr)" u="1"/>
        <s v="BROCCA GIAMPIETRO (mar)" u="1"/>
        <s v="TERRIN CRISTIAN (set)" u="1"/>
        <s v="BASSATO ROBERTO (apr)" u="1"/>
        <s v="MANCIN GIUSEPPE (apr)" u="1"/>
        <s v="CAPUZZO FERNANDO (feb)" u="1"/>
        <s v="MASIERO SANTE (mar)" u="1"/>
        <s v="MANCIN GIUSEPPE(apr)" u="1"/>
        <s v="LUISI LAURA (nov)" u="1"/>
        <s v="TERRIN CRISTIAN(ago)" u="1"/>
        <s v="PEROZZO ALESSANDRO(giu)" u="1"/>
        <s v="DE MARCHI GIUSEPPE (mar)" u="1"/>
        <s v="TARTAGLIA STEFANIA (ago)" u="1"/>
        <s v="CASSANO GIOVANNI PAOLO" u="1"/>
        <s v="CAVESTRO ANDREA" u="1"/>
        <s v="GOMIERO LORENZO (gen)" u="1"/>
        <s v="BIZZARO BRUNO (lug)" u="1"/>
        <s v="FACCO FEDERICO (dic)" u="1"/>
        <s v="BASTIANELLO FRANCESCO (mag)" u="1"/>
        <s v="CAPUZZO FERNANDO (mar)" u="1"/>
        <s v="OVRINATI STEFANO (set)" u="1"/>
        <s v="GRIGOLETTO WALTER " u="1"/>
        <s v="PEROZZO ALESSANDRO(gen)" u="1"/>
        <s v="ZANETTO GIORGIO(ago)" u="1"/>
        <s v="CUSIN FRANCO (mar)" u="1"/>
        <s v="BASTIANELLO FRANCESCO" u="1"/>
        <s v="GRIGGIO GIULIANO(feb)" u="1"/>
        <s v="SONEGO COSMA (set)" u="1"/>
        <s v="BURATTIN OLIVO" u="1"/>
        <s v="BROCCA GIAMPIETRO(gen)" u="1"/>
        <s v="RIZZO CLAUDIO (apr)" u="1"/>
        <s v="MALACHIN FABRIZIO (gen)" u="1"/>
        <s v="ZAMPIERI FRANCESCO" u="1"/>
        <s v="ZANOVELLO FABIO" u="1"/>
        <s v="BASTIANELLO FRANCESCO (MAR)" u="1"/>
        <s v="DI MATTEO FRANCESCO (ago)" u="1"/>
        <s v="DE MARCHI GIUSEPPE" u="1"/>
        <s v="BOCCARDO ANGELO" u="1"/>
        <s v="COSMA ALESSANDRA (gen)" u="1"/>
        <s v="RUGGERI ANDREA (mag)" u="1"/>
        <s v="PEROZZO ALESSANDRO (giu)" u="1"/>
        <s v="TARTAGLIA STEFANIA (mar)" u="1"/>
        <s v="GALDINO SAVINO" u="1"/>
        <s v="VISENTIN LUCIANO (apr)" u="1"/>
        <s v="MALACHIN FABRIZIO (nov)" u="1"/>
        <s v="TERRIN CRISTIAN(apr)" u="1"/>
        <s v="TREVISAN MONICA (mar)" u="1"/>
        <s v="ZAGOLIN LORIS" u="1"/>
        <s v="VETTORATO MICHELA (giu)" u="1"/>
        <s v="GAZZIN MARIA CRISTINA(mag)" u="1"/>
        <s v="PENNA MARCO (mar)" u="1"/>
        <s v="VISENTIN LUCIANO (lug)" u="1"/>
        <s v="BROCCA GIAMPIETRO(feb)" u="1"/>
        <s v="PANZOLLI ROBERTO (mag)" u="1"/>
        <s v="FRANZOLIN RENZO(mar)" u="1"/>
        <s v="TOMBOLATO RENZO(mar)" u="1"/>
        <s v="GOMIERO LORENZO (set)" u="1"/>
        <s v="FACCO FEDERICO (lug)" u="1"/>
        <s v="SONEGO COSMA (giu)" u="1"/>
        <s v="PEROZZO ALESSANDRO (mag)" u="1"/>
        <s v="DI MATTEO FRANCESCO (set)" u="1"/>
        <s v="DE MARCHI GIUSEPPE " u="1"/>
        <s v="ZANETTO GIORGIO(apr)" u="1"/>
        <s v="SPINELLO CLAUDIO (nov)" u="1"/>
        <s v="DE MARCHI GIUSEPPE (apr)" u="1"/>
        <s v="BURATTIN OLIVO (lug)" u="1"/>
        <s v="COSMA ALESSANDRA (feb)" u="1"/>
        <s v="VIO ROMANELLA " u="1"/>
        <s v="BROCCA GIAMPIETRO(mar)" u="1"/>
        <s v="RIZZO CLAUDIO (ott)" u="1"/>
        <s v="VETTORATO MICHELA (mar) " u="1"/>
        <s v="TREVISAN MASSIMO (mar)" u="1"/>
        <s v="PENNA MARCO (giu)" u="1"/>
        <s v="SAVOLDO FRANCO " u="1"/>
        <s v="PEROZZO ALESSANDRO(mar)" u="1"/>
        <s v="FACCO FEDERICO" u="1"/>
        <s v="MANCIN GIUSEPPE (ott)" u="1"/>
        <s v="GRIGGIO GIULIANO(mar)" u="1"/>
        <s v="ROSSI CARLO(ago)" u="1"/>
        <s v="TOGNOLO LUIGI(giu)" u="1"/>
        <s v="TREVISAN MONICA (gen)" u="1"/>
        <s v="TREVISAN LORIS (mar) " u="1"/>
        <s v="VETTORATO MICHELA (nov)" u="1"/>
        <s v="COSMA ALESSANDRA (mar)" u="1"/>
        <s v="BASTIANELLO SANTE(mag)" u="1"/>
        <s v="BASTIANELLO FRANCESCO (set)" u="1"/>
        <s v="OVRINATI STEFANO (giu)" u="1"/>
        <s v="TONDELLO ENRICO (apr)" u="1"/>
        <s v="TREVISAN LORIS (ago)" u="1"/>
        <s v="LION RENZO (mag)" u="1"/>
        <s v="LUISI LAURA (feb)" u="1"/>
        <s v="DE CARLI PIETRO ANTONIO (giu)" u="1"/>
        <s v="GALDINO SAVINO (apr)" u="1"/>
        <s v="MALACHIN FABRIZIO" u="1"/>
        <s v="TARTAGLIA STEFANIA (apr)" u="1"/>
        <s v="LUISI LAURA (mag)" u="1"/>
        <s v="PILLEPICH DANIELA " u="1"/>
        <s v="LUISI LAURA (gen)" u="1"/>
        <s v="ZANETTO GIORGIO (feb)" u="1"/>
        <s v="ZAMPIERI WALTER (gentile)" u="1"/>
        <s v="VIO ROMANELLA" u="1"/>
        <s v="VETTORATO MICHELA (mag)" u="1"/>
        <s v="FACCO FEDERICO (set)" u="1"/>
        <s v="GRIGOLETTO WALTER (lug)" u="1"/>
        <s v="ZAMPIERI FRANCESCO (giu)" u="1"/>
        <s v="MANCIN GIUSEPPE(dic)" u="1"/>
        <s v="MALACHIN FABRIZIO (set)" u="1"/>
        <s v="GAZZIN MARIA CRISTINA (ott)" u="1"/>
        <s v="SAREGO CESARE" u="1"/>
        <s v="GORGI EMANUELE(GIU)" u="1"/>
        <s v="TREVISAN MONICA (set)" u="1"/>
        <s v="MALACHIN FABRIZIO " u="1"/>
        <s v="MERLIN GRAZIANO " u="1"/>
        <s v="BAZZOLO STEFANO (mar)" u="1"/>
        <s v="MARTINELLO CRISTIAN" u="1"/>
        <s v="BOCCARDO ANGELO (mar)" u="1"/>
        <s v="TERRIN CRISTIAN (apr)" u="1"/>
        <s v="GALDINO SAVINO(feb)" u="1"/>
        <s v="PENNA MARCO (ott) " u="1"/>
        <s v="TREVISAN LORIS(ago)" u="1"/>
        <s v="ZAMPIERI FRANCESCO (mag)" u="1"/>
        <s v="PENNA MARCO (nov)" u="1"/>
        <s v="TREVISAN LORIS(dic)" u="1"/>
        <s v="BASTIANELLO SANTE(mag" u="1"/>
        <s v="FRIZZARIN ROBERTO" u="1"/>
        <s v="TREVISAN LORIS (apr)" u="1"/>
        <s v="VETTORATO MICHELA (set)" u="1"/>
        <s v="GRIGGIO GIULIANO(set)" u="1"/>
        <s v="TECCHIO ANDREA (mar)" u="1"/>
        <s v="VOLPATO SERGIO (lug)" u="1"/>
        <s v="TERRIN CRISTIAN (nov)" u="1"/>
        <s v="BRIGO FABRIZIO(lug)" u="1"/>
        <s v="BOCCARDO ANGELO (gen)" u="1"/>
        <s v="BERTIN LUCA" u="1"/>
        <s v="ALBARELLO GIUSEPPE (dic)" u="1"/>
        <s v="FACCO FEDERICO (mag)" u="1"/>
        <s v="SPINELLO CLAUDIO " u="1"/>
        <s v="MANCIN GIUSEPPE(lug)" u="1"/>
        <s v="TERRIN CRISTIAN(dic)" u="1"/>
        <s v="DE CARLI PIETRO ANTONIO (mag)" u="1"/>
        <s v="VENULEO PAOLO(set)" u="1"/>
        <s v="PENNA MARCO  (ott)" u="1"/>
        <s v="DE CARLI PIETRO ANTONIO(nov)" u="1"/>
        <s v="TONDELLO ENRICO (ott)" u="1"/>
        <s v="BASTIANELLO SANTE (apr)" u="1"/>
        <s v="SAVOLDO FRANCO (gen)" u="1"/>
        <s v="TREVISAN MONICA" u="1"/>
        <s v="PILLEPICH DANIELA (ago)" u="1"/>
        <s v="SONEGO COSMA (gen)" u="1"/>
        <s v="PANZOLLI ROBERTO (apr)" u="1"/>
        <s v="PEROZZO ALESSANDRO (feb)" u="1"/>
        <s v="SATURNINO GIOVANNI (mar)" u="1"/>
        <s v="PILLEPICH DANIELA (dic)" u="1"/>
        <s v="ZANOVELLO FABIO (mar)" u="1"/>
        <s v="LION RENZO (mar)" u="1"/>
        <s v="COSMA ALESSANDRA (nov)" u="1"/>
        <s v="ZANETTO GIORGIO(dic)" u="1"/>
        <s v="TREVISAN MASSIMO (ago)" u="1"/>
        <s v="DI MATTEO FRANCESCO (giu)" u="1"/>
        <s v="RIZZO CLAUDIO (gen)" u="1"/>
        <s v="FACCO FEDERICO(mar)" u="1"/>
        <s v="TERRIN CRISTIAN" u="1"/>
        <s v="PILLEPICH DANIELA (lug)" u="1"/>
        <s v="CAVESTRO ANDREA (mar)" u="1"/>
        <s v="GOMIERO LORENZO (apr)" u="1"/>
        <s v="ZANETTO GIORGIO (gen)" u="1"/>
        <s v="DE CARLI PIETRO ANTONIO(gen)" u="1"/>
        <s v="TONDELLO ENRICO" u="1"/>
        <s v="RUGGERI ANDREA (mar)" u="1"/>
        <s v="ZANETTO GIORGIO " u="1"/>
        <s v="ZANOVELLO FABIO (gen)" u="1"/>
        <s v="PILLEPICH DANIELA (feb)" u="1"/>
        <s v="VENULEO PAOLO (dic)" u="1"/>
        <s v="BASTIANELLO SANTE(apr)" u="1"/>
        <s v="BASTIANELLO FRANCESCO (apr)" u="1"/>
        <s v="RIZZO CLAUDIO (mag)" u="1"/>
        <s v="BOCCARDO ANGELO (set)" u="1"/>
        <s v="GRIGGIO GIULIANO (gen)" u="1"/>
        <s v="RIZZO CLAUDIO (mar)" u="1"/>
        <s v="TERRIN CRISTIAN (ott)" u="1"/>
        <s v="TERRIN CRISTIAN(lug)" u="1"/>
        <s v="GALDINO SAVINO (dic)" u="1"/>
        <s v="GALDINO SAVINO(apr)" u="1"/>
        <s v="FACCO FEDERICO (feb)" u="1"/>
        <s v="ROSSI CARLO(lug)" u="1"/>
        <s v="VENULEO PAOLO (feb)" u="1"/>
        <s v="MANCIN GIUSEPPE(set)" u="1"/>
        <s v="TREVISAN MONICA " u="1"/>
        <s v="FRIZZARIN ROBERTO (mar)" u="1"/>
        <s v="CAPUZZO FERNANDO (dic)" u="1"/>
        <s v="FRANZOLIN RENZO " u="1"/>
        <s v="ALBARELLO GIUSEPPE (nov)" u="1"/>
        <s v="RIZZO CLAUDIO" u="1"/>
        <s v="PENZO TULLIO" u="1"/>
        <s v="MARITAN FERDIE'" u="1"/>
        <s v="TREVISAN MASSIMO " u="1"/>
        <s v="ZANETTO GIORGIO(lug)" u="1"/>
        <s v="LUISI LAURA (set)" u="1"/>
        <s v="PEROZZO ALESSANDRO  " u="1"/>
        <s v="SPINELLO CLAUDIO" u="1"/>
        <s v="SATURNINO GIOVANNI (apr)" u="1"/>
        <s v="SPINELLO CLAUDIO (mag)" u="1"/>
        <s v="PENNA MARCO (feb)" u="1"/>
        <s v="COSMA ALESSANDRA (ott)" u="1"/>
        <s v="TREVISAN LORIS(apr)" u="1"/>
        <s v="ALBARELLO GIUSEPPE (gen)" u="1"/>
        <s v="LION RENZO (DIC)" u="1"/>
        <s v="VETTORATO MICHELA" u="1"/>
        <s v="VISENTIN LUCIANO" u="1"/>
        <s v="MERLIN GRAZIANO (mar)" u="1"/>
        <s v="DE CARLI PIETRO ANTONIO(lug)" u="1"/>
        <s v="GRIGGIO GIULIANO (feb)" u="1"/>
        <s v="TREVISAN MASSIMO" u="1"/>
        <s v="ZANETTO GIORGIO (set)" u="1"/>
        <s v="MARTINELLO CRISTIAN " u="1"/>
        <s v="PENNA MARCO (mag)" u="1"/>
        <s v="DE CARLI PIETRO ANTONIO (feb)" u="1"/>
        <s v="MARCHETTI ANDREA (apr)" u="1"/>
        <s v="CAPUZZO ANGELO" u="1"/>
        <s v="PENNA MARCO (gen)" u="1"/>
        <s v="DI MATTEO FRANCESCO(ago)" u="1"/>
        <s v="MANCIN GIUSEPPE (dic)" u="1"/>
        <s v="SAVOLDO FRANCO (ott)" u="1"/>
        <s v="PENZO TULLIO (mar)" u="1"/>
        <s v="ZANOVELLO FABIO (set)" u="1"/>
        <s v="GRIGGIO GIULIANO (mar)" u="1"/>
        <s v="PEROZZO ALESSANDRO " u="1"/>
        <s v="LION RENZO" u="1"/>
        <s v="SCARABOTTOLO ALBERTO" u="1"/>
        <s v="ALBARELLO GIUSEPPE (lug)" u="1"/>
        <s v="TREVISAN LORIS (dic)" u="1"/>
        <s v="RUZZON CLAUDIO (gen) " u="1"/>
        <s v="TREVISAN MONICA (apr)" u="1"/>
        <s v="SCARABOTTOLO ALBERTO(mag)" u="1"/>
        <s v="TERRIN CRISTIAN(set)" u="1"/>
        <s v="MANCIN GIUSEPPE(mag)" u="1"/>
        <s v="FRANZOLIN RENZO (feb)" u="1"/>
        <s v="TOMBOLATO RENZO (feb)" u="1"/>
        <s v="ROSSI CARLO(set)" u="1"/>
        <s v="GAMBIN MARIO(mar)" u="1"/>
        <s v="GOMIERO LORENZO (ott)" u="1"/>
        <s v="GALDINO SAVINO " u="1"/>
        <s v="BROCCA GIAMPIETRO(dic)" u="1"/>
        <s v="TREVISAN LORIS(ott)" u="1"/>
        <s v="LUISI LAURA (lug)" u="1"/>
        <s v="CAPUZZO FERNANDO (mag)" u="1"/>
        <s v="MANFRIN SIMONE (apr)" u="1"/>
        <s v="ZANETTO GIORGIO(set)" u="1"/>
        <s v="TREVISAN MONICA (nov)" u="1"/>
        <s v="DE CARLI PIETRO ANTONIO " u="1"/>
        <s v="TOGNOLO LUIGI PAOLO" u="1"/>
        <s v="PILLEPICH DANIELA" u="1"/>
        <s v="GRIGGIO GIULIANO(apr)" u="1"/>
        <s v="GAZZIN MARIA CRISTINA(apr)" u="1"/>
        <s v="GAMBIN MARIO(giu)" u="1"/>
        <s v="COSMA ALESSANDRA (dic)" u="1"/>
        <s v="PEROZZO ALESSANDRO (lug) " u="1"/>
        <s v="GRIGOLETTO WALTER (apr)" u="1"/>
        <s v="RUZZON CLAUDIO" u="1"/>
        <s v="BRIGO FABRIZIO" u="1"/>
        <s v="PENZO TULLIO (NOV)" u="1"/>
        <s v="TECCHIO ANDREA" u="1"/>
        <s v="TERRIN CRISTIAN (mag)" u="1"/>
        <s v="VENULEO PAOLO (apr)" u="1"/>
        <s v="BASSATO ROBERTO (ago)" u="1"/>
        <s v="MANCIN GIUSEPPE (ago)" u="1"/>
        <s v="DE CARLI PIETRO ANTONIO(ago)" u="1"/>
        <s v="GAZZIN MARIA CRISTINA(lug)" u="1"/>
        <s v="MASIERO SANTE(feb)" u="1"/>
        <s v="FACCO FEDERICO " u="1"/>
        <s v="TREVISAN LORIS (lug)" u="1"/>
        <s v="GRIGGIO GIULIANO(nov)" u="1"/>
        <s v="MASIERO SANTE(mar)" u="1"/>
        <s v="MERLIN GRAZIANO (set)" u="1"/>
        <s v="OVRINATI STEFANO (gen)" u="1"/>
        <s v="TERRIN CRISTIAN(mag)" u="1"/>
        <s v="PILLEPICH DANIELA (apr) " u="1"/>
        <s v="FACCO FEDERICO (mar)" u="1"/>
        <s v="MANCIN GIUSEPPE(feb)" u="1"/>
        <s v="FRANZOLIN RENZO (mar)" u="1"/>
        <s v="TOMBOLATO RENZO (mar)" u="1"/>
        <s v="CAVALIERE CRISTIANO (apr)" u="1"/>
        <s v="SONEGO COSMA (mag)" u="1"/>
        <s v="SINIGAGLIA PATRIZIO" u="1"/>
        <s v="ZANETTO GIORGIO(mag)" u="1"/>
        <s v="TARTAGLIA STEFANIA (dic)" u="1"/>
        <s v="CAVALLETTO PAOLO (gen)" u="1"/>
        <s v="GORGI EMANUELE(dic)" u="1"/>
        <s v="DI MATTEO FRANCESCO (apr)" u="1"/>
        <s v="DI MATTEO FRANCESCO (lug)" u="1"/>
        <s v="PICELLO GAUDENZIO" u="1"/>
        <s v="BROCCA GIAMPIETRO(mag)" u="1"/>
        <s v="VETTORE FABIO" u="1"/>
        <s v="GAZZIN MARIA CRISTINA(GEN)" u="1"/>
        <s v="FRANZOLIN RENZO(giu)" u="1"/>
        <s v="TREVISAN MONICA (ott)" u="1"/>
        <s v="RUZZON CLAUDIO (ott) " u="1"/>
        <s v="TONDELLO ENRICO (dic)" u="1"/>
        <s v="TOMBOLATO RENZO(giu)" u="1"/>
        <s v="PEROZZO ALESSANDRO (ago)" u="1"/>
        <s v="SLANZI GIANNI (mar)" u="1"/>
        <s v="BAZZOLO STEFANO (apr)" u="1"/>
        <s v="VENULEO PAOLO (ott)" u="1"/>
        <s v="BOCCARDO ANGELO (apr)" u="1"/>
        <s v="BROCCA GIAMPIETRO (dic)" u="1"/>
        <s v="OVRINATI STEFANO (feb)" u="1"/>
        <s v="VOLEBOLE MARTINO" u="1"/>
        <s v="RUZZON CLAUDIO (apr)" u="1"/>
        <s v="TOGNOLO LUIGI(mag)" u="1"/>
        <s v="CAVESTRO ANDREA " u="1"/>
        <s v="DRASHKOVICH ZORAN" u="1"/>
        <s v="GRIGGIO GIULIANO" u="1"/>
        <s v="GORGI EMANUELE(feb)" u="1"/>
        <s v="GRIGGIO GIULIANO (nov)" u="1"/>
        <s v="GAMBIN MARIO " u="1"/>
        <s v="PERUZZO CAMILLO" u="1"/>
        <s v="LION RENZO (lug)" u="1"/>
        <s v="OVRINATI STEFANO (mar)" u="1"/>
        <s v="SPINELLO CLAUDIO (lug)" u="1"/>
        <s v="GOMIERO LORENZO (mag)" u="1"/>
        <s v="TREVISAN LORIS (set)" u="1"/>
        <s v="DI MATTEO FRANCESCO " u="1"/>
        <s v="CAVALLETTO PAOLO (feb)" u="1"/>
        <s v="ALBARELLO GIUSEPPE (set)" u="1"/>
        <s v="PENNA MARCO (set)" u="1"/>
        <s v="GALDINO SAVINO (mag)" u="1"/>
        <s v="GRIGGIO GIULIANO(ott)" u="1"/>
        <s v="PILLEPICH DANIELA (apr)" u="1"/>
        <s v="DE MARCHI GIUSEPPE (gen)" u="1"/>
        <s v="TERRIN CRISTIAN(feb)" u="1"/>
        <s v="RUGGERI ANDREA (nov)" u="1"/>
        <s v="BROCCA GIAMPIETRO (feb)" u="1"/>
        <s v="DI MATTEO FRANCESCO (nov)" u="1"/>
        <s v="SAREGO CESARE (apr)" u="1"/>
        <s v="TOGNOLO LUIGI (dic)" u="1"/>
        <s v="DE CARLI PIETRO ANTONIO(mar)" u="1"/>
        <s v="MANCIN GIUSEPPE (giu)" u="1"/>
        <s v="BASTIANELLO FRANCESCO (ott)" u="1"/>
        <s v="CAVALLETTO PAOLO (mar)" u="1"/>
        <s v="ZANETTO GIORGIO (apr)" u="1"/>
        <s v="PEROZZO ALESSANDRO (mar)" u="1"/>
        <s v="RUGGERI ANDREA (gen)" u="1"/>
        <s v="GAMBIN MARIO" u="1"/>
        <s v="LUISI LAURA (apr)" u="1"/>
        <s v="CUSIN FRANCO" u="1"/>
        <s v="TECCHIO ANDREA(giu)" u="1"/>
        <s v="TERRIN CRISTIAN (dic)" u="1"/>
        <s v="ZANETTO GIORGIO(feb)" u="1"/>
        <s v="VIO ROMANELLA (giu)" u="1"/>
        <s v="SONEGO COSMA (apr)" u="1"/>
        <s v="TOGNOLO LUIGI (feb)" u="1"/>
        <s v="SONEGO COSMA (lug)" u="1"/>
        <s v="DI MATTEO FRANCESCO" u="1"/>
        <s v="ALBARELLO GIUSEPPE (ott)" u="1"/>
        <s v="BAZZOLO STEFANO" u="1"/>
        <s v="TARTAGLIA STEFANIA (nov)" u="1"/>
        <s v="GALDINO SAVINO(mag)" u="1"/>
        <s v="BRIGO FABRIZIO(giu)" u="1"/>
        <s v="ZANETTO GIORGIO (nov)" u="1"/>
        <s v="CAPUZZO FERNANDO (apr)" u="1"/>
        <s v="TREVISAN LORIS(nov)" u="1"/>
        <s v="GAZZIN MARIA CRISTINA(feb)" u="1"/>
        <s v="GALDINO SAVINO(mar)" u="1"/>
        <s v="LUISI LAURA(ago)" u="1"/>
        <s v="CAVESTRO ANDREA (apr)" u="1"/>
        <s v="TOGNOLO LUIGI(apr)" u="1"/>
        <s v="GRIGGIO GIULIANO (ott)" u="1"/>
        <s v="DE CARLI PIETRO ANTONIO (apr)" u="1"/>
        <s v="DE CARLI PIETRO ANTONIO (lug)" u="1"/>
        <s v="TARTAGLIA STEFANIA (gen)" u="1"/>
        <s v="VISENTIN MICHELE" u="1"/>
        <s v="TREVISAN LORIS (mag)" u="1"/>
        <s v="BASTIANELLO SANTE (mag) " u="1"/>
        <s v="TECCHIO ANDREA (ott)" u="1"/>
        <s v="VOLPATO SERGIO (mar)" u="1"/>
        <s v="TREVISAN LORIS(mag)" u="1"/>
        <s v="TIOZZO ROBERTO" u="1"/>
        <s v="LUISI LAURA (dic)" u="1"/>
        <s v="PENNA MARCO (lug)" u="1"/>
        <s v="SAREGO CESARE (ott)" u="1"/>
        <s v="TREVISAN LORIS(mar)" u="1"/>
        <s v="PEROZZO ALESSANDRO(ago)" u="1"/>
        <s v="GALDINO SAVINO (feb)" u="1"/>
        <s v="BOCCARDO ANGELO (ott)" u="1"/>
        <s v="PEROZZO ALESSANDRO(dic)" u="1"/>
        <s v="SINIGAGLIA PATRIZIO (set)" u="1"/>
        <s v="SAVOLDO FRANCO (ago)" u="1"/>
        <s v="VENULEO PAOLO (mar) " u="1"/>
        <s v="GAZZIN MARIA CRISTINA(mar)" u="1"/>
        <s v="MANCIN GIUSEPPE(mar)" u="1"/>
        <s v="MALACHIN FABRIZIO (apr) " u="1"/>
        <s v="TREVISAN MONICA (mag)" u="1"/>
        <s v="TARTAGLIA STEFANIA (lug)" u="1"/>
        <s v="NICCHIO TINO" u="1"/>
        <s v="GORGI EMANUELE(apr)" u="1"/>
        <s v="TREVISAN LORIS(set)" u="1"/>
        <s v="MALACHIN FABRIZIO (ago)" u="1"/>
        <s v="MALACHIN FABRIZIO (dic)" u="1"/>
        <s v="TECCHIO ANDREA (giu)" u="1"/>
        <s v="PEROZZO ALESSANDRO (apr)" u="1"/>
        <s v="ALBARELLO GIUSEPPE (giu)" u="1"/>
        <s v="MERLIN GRAZIANO (apr)" u="1"/>
        <s v="CUSIN FRANCO (gen)" u="1"/>
        <s v="PEROZZO ALESSANDRO(feb)" u="1"/>
        <s v="SONEGO COSMA " u="1"/>
        <s v="GAMBIN MARIO(feb)" u="1"/>
        <s v="BASSATO ROBERTO (lug)" u="1"/>
        <s v="MANCIN GIUSEPPE (lug)" u="1"/>
        <s v="DE CARLI PIETRO ANTONIO(set)" u="1"/>
        <s v="PILLEPICH DANIELA (ott)" u="1"/>
        <s v="VENULEO PAOLO (gen)" u="1"/>
        <s v="GRIGGIO GIULIANO(mag)" u="1"/>
        <s v="BROCCA GIAMPIETRO(apr)" u="1"/>
        <s v="ZANETTO GIORGIO (ott)" u="1"/>
        <s v="OVRINATI STEFANO (nov)" u="1"/>
        <s v="RUGGERI ANDREA (ott)" u="1"/>
        <s v="BASTIANELLO SANTE(giu)" u="1"/>
        <s v="COLIZZI ANTONIO (mar)" u="1"/>
        <s v="GAMBIN MARIO(mag)" u="1"/>
        <s v="GRIGGIO GIULIANO (dic)" u="1"/>
        <s v="GAMBIN MARIO (mag)" u="1"/>
        <s v="BALLAN GIUSEPPE" u="1"/>
        <s v="FRANZOLIN RENZO" u="1"/>
        <s v="ALBARELLO GIUSEPPE (mag)" u="1"/>
        <s v="VENULEO PAOLO (nov)" u="1"/>
        <s v="MALACHIN FABRIZIO (feb)" u="1"/>
        <s v="SATURNINO GIOVANNI (dic)" u="1"/>
        <s v="BIZZARO BRUNO" u="1"/>
        <s v="ZANOVELLO FABIO (ott)" u="1"/>
        <s v="TREVISAN LORIS (feb)" u="1"/>
        <s v="TREVISAN MASSIMO (lug)" u="1"/>
        <s v="COSMA ALESSANDRA (apr)" u="1"/>
        <s v="VETTORATO MICHELA (ago)" u="1"/>
        <s v="ZAMPIERI WALTER (gen)" u="1"/>
        <s v="MASIERO SANTE " u="1"/>
        <s v="VETTORATO MICHELA (dic)" u="1"/>
        <s v="SAVOLDO FRANCO (apr)" u="1"/>
        <s v="TOGNOLO LUIGI (apr)" u="1"/>
        <s v="GAZZIN MARIA CRISTINA (dic)" u="1"/>
        <s v="DE CARLI PIETRO ANTONIO (mar)" u="1"/>
        <s v="GORGI EMANUELE(ott)" u="1"/>
        <s v="TERRIN CRISTIAN(mar)" u="1"/>
        <s v="PEROZZO ALESSANDRO (giu) " u="1"/>
        <s v="BROCCA GIAMPIETRO " u="1"/>
        <s v="PEROZZO ALESSANDRO" u="1"/>
        <s v="SONEGO COSMA" u="1"/>
        <s v="RUGGERI ANDREA (giu)" u="1"/>
        <s v="DE CARLI PIETRO ANTONIO (nov)" u="1"/>
        <s v="VETTORATO MICHELA (lug)" u="1"/>
        <s v="COLIZZI ANTONIO (gen)" u="1"/>
        <s v="ZANETTO GIORGIO(mar)" u="1"/>
        <s v="DI MATTEO FRANCESCO (ott)" u="1"/>
        <s v="DE CARLI PIETRO ANTONIO(apr)" u="1"/>
        <s v="FACCO FEDERICO (nov)" u="1"/>
        <s v="PESCE LORENZO" u="1"/>
        <s v="GOMIERO LORENZO (ago)" u="1"/>
        <s v="VETTORATO MICHELA (feb)" u="1"/>
        <s v="DE CARLI PIETRO ANTONIO (dic)" u="1"/>
        <s v="VENULEO PAOLO (set)" u="1"/>
        <s v="DE MARCHI GIUSEPPE (set)" u="1"/>
        <s v="FACCO FEDERICO (gen)" u="1"/>
        <s v="ROSSI CARLO(ott)" u="1"/>
        <s v="DE CARLI PIETRO ANTONIO(ott)" u="1"/>
        <s v="BOCCARDO ANGELO (mag)" u="1"/>
        <s v="MASIERO SANTE" u="1"/>
        <s v="TREVISAN MONICA (dic)" u="1"/>
        <s v="OVRINATI STEFANO (ott)" u="1"/>
        <s v="MERLIN GRAZIANO" u="1"/>
        <s v="PENNA MARCO (apr)" u="1"/>
        <s v="TOMBOLATO RENZO" u="1"/>
        <s v="GAMBIN MARIO (apr)" u="1"/>
        <s v="GALDINO SAVINO (mar)" u="1"/>
        <s v="RUZZON CLAUDIO " u="1"/>
        <s v="SATURNINO GIOVANNI (nov)" u="1"/>
        <s v="GAZZIN MARIA CRISTINA (feb)" u="1"/>
        <s v="GRIGOLETTO WALTER" u="1"/>
        <s v="DE MARCHI GIUSEPPE (ott)" u="1"/>
        <s v="RUGGERI ANDREA (fmar)" u="1"/>
        <s v="COLIZZI ANTONIO" u="1"/>
        <s v="LUISI LAURA (ago)" u="1"/>
        <s v="COLIZZI ANTONIO (set)" u="1"/>
        <s v="PANZOLLI ROBERTO" u="1"/>
        <s v="FRANZOLIN RENZO (apr)" u="1"/>
        <s v="BASTIANELLO SANTE (mar)" u="1"/>
        <s v="VENULEO PAOLO(lug)" u="1"/>
        <s v="TOMBOLATO RENZO (apr)" u="1"/>
        <s v="TARTAGLIA STEFANIA (set)" u="1"/>
        <s v="GRIGGIO GIULIANO(dic)" u="1"/>
        <s v="BROCCA GIAMPIETRO (apr)" u="1"/>
        <s v="FRANZOLIN RENZO(apr)" u="1"/>
        <s v="SALVAGNIN IVANO" u="1"/>
        <s v="TOMBOLATO RENZO(apr)" u="1"/>
        <s v="SATURNINO GIOVANNI (gen)" u="1"/>
        <s v="LUISI LAURA(lug)" u="1"/>
        <s v="ZANETTO GIORGIO (mag)" u="1"/>
        <s v="GAZZIN MARIA CRISTINA (giu)" u="1"/>
        <s v="BASTIANELLO SANTE " u="1"/>
        <s v="TREVISAN MONICA (mar) " u="1"/>
        <s v="BIASI PAOLO" u="1"/>
        <s v="PENNA MARCO (dic)" u="1"/>
        <s v="BIZZARO BRUNO (apr)" u="1"/>
        <s v="SAREGO CESARE (mar)" u="1"/>
        <s v="MORO PAOLO (apr)" u="1"/>
        <s v="CAPUZZO FERNANDO(nov) " u="1"/>
        <s v="SALVAN STEFANO" u="1"/>
        <s v="RUZZON CLAUDIO (set)" u="1"/>
        <s v="TARTAGLIA STEFANIA (ott)" u="1"/>
        <s v="TREVISAN MONICA (ago)" u="1"/>
        <s v="OVRINATI STEFANO (dic)" u="1"/>
        <s v="PENZO TULLIO (giu)" u="1"/>
        <s v="VISENTIN LUCIANO (mar)" u="1"/>
        <s v="ALBARELLO GIUSEPPE (feb)" u="1"/>
        <s v="RAGANA MAURO" u="1"/>
        <s v="SALVAGNIN IVANO (mar)" u="1"/>
        <s v="DE CARLI PIETRO ANTONIO (gen)" u="1"/>
        <s v="FACCO FEDERICO (ott)" u="1"/>
        <s v="GAMBIN MARIO(set)" u="1"/>
        <s v="FRIZZARIN ROBERTO (lug)" u="1"/>
        <s v="GORGI EMANUELE(gen)" u="1"/>
        <s v="CAVALLETTO PAOLO (dic)" u="1"/>
        <s v="TERRIN CRISTIAN (lug)" u="1"/>
        <s v="GRIGGIO GIULIANO(ago)" u="1"/>
        <s v="PENNA MARCO (ott)" u="1"/>
        <s v="VIO ROMANELLA (ago)" u="1"/>
        <s v="GORGI EMANUELE(nov)" u="1"/>
        <s v="VIO ROMANELLA (dic)" u="1"/>
        <s v="DE MARCHI GIUSEPPE (mag)" u="1"/>
        <s v="VIGO LUIGI" u="1"/>
        <s v="BATTISTELLA GIUSEPPE" u="1"/>
        <s v="TREVISAN LORIS(lug)" u="1"/>
        <s v="GAZZIN MARIA CRISTINA (nov)" u="1"/>
        <s v="MANCIN GIUSEPPE(nov)" u="1"/>
        <s v="LION RENZO (GEN)" u="1"/>
        <s v="BRIGO FABRIZIO(ago)" u="1"/>
        <s v="OVRINATI STEFANO" u="1"/>
        <s v="CUSIN FRANCO (mag)" u="1"/>
        <s v="COSMA ALESSANDRA" u="1"/>
        <s v="TECCHIO ANDREA(feb)" u="1"/>
        <s v="FACCO FEDERICO (giu)" u="1"/>
        <s v="SPINELLO CLAUDIO (giu)" u="1"/>
        <s v="DE CARLI PIETRO ANTONIO(giu)" u="1"/>
        <s v="LUISI LAURA" u="1"/>
        <s v="VIO ROMANELLA (feb)" u="1"/>
        <s v="VENULEO PAOLO " u="1"/>
        <s v="GORGI EMANUELE(mag)" u="1"/>
        <s v="TREVISAN LORIS" u="1"/>
        <s v="VOLPATO SERGIO" u="1"/>
        <s v="RUZZON CLAUDIO (mag)" u="1"/>
        <s v="TARTAGLIA STEFANIA (giu)" u="1"/>
        <s v="GORGI EMANUELE(mar)" u="1"/>
        <s v="MERLIN GRAZIANO (mag)" u="1"/>
        <s v="PEROZZO ALESSANDRO(apr)" u="1"/>
        <s v="ROSSI CARLO(nov)" u="1"/>
        <s v="BRIGO FABRIZIO(feb)" u="1"/>
        <s v="GAZZIN MARIA CRISTINA(nov)" u="1"/>
        <s v="BASSATO ROBERTO" u="1"/>
        <s v="OVRINATI STEFANO (mag)" u="1"/>
        <s v="ZANETTO GIORGIO (dic)" u="1"/>
        <s v="GORGI EMANUELE(set)" u="1"/>
        <s v="MASIERO SANTE (dic)" u="1"/>
        <s v="PUTTIN SILVANO" u="1"/>
        <s v="LANA LUCA (DIC)" u="1"/>
        <s v="TREVISAN MASSIMO (set)" u="1"/>
        <s v="PENNA MARCO" u="1"/>
        <s v="TECCHIO ANDREA (apr)" u="1"/>
        <s v="TARTAGLIA STEFANIA (mag)" u="1"/>
        <s v="BASTIANELLO FRANCESCO (mar) " u="1"/>
        <s v="MANCIN GIUSEPPE (feb)" u="1"/>
        <s v="GRIGGIO GIULIANO (apr)" u="1"/>
        <s v="TREVISAN MONICA (giu)" u="1"/>
        <s v="GAZZIN MARIA CRISTINA(set)" u="1"/>
        <s v="GAZZIN MARIA CRISTINA(ago)" u="1"/>
        <s v="SONEGO COSMA (feb)" u="1"/>
        <s v="COSMA ALESSANDRA (set)" u="1"/>
        <s v="OVRINATI STEFANO (ott) " u="1"/>
        <s v="MASIERO SANTE (feb)" u="1"/>
        <s v="CAVALLETTO PAOLO (mag)" u="1"/>
        <s v="OCCHI OBES" u="1"/>
        <s v="BOCCARDO ANGELO (ago)" u="1"/>
        <s v="DE CARLI PIETRO ANTONIO(mag)" u="1"/>
        <s v="SONEGO COSMA (mar)" u="1"/>
        <s v="TOGNOLO LUIGI (mag)" u="1"/>
        <s v="TERRIN CRISTIAN(nov)" u="1"/>
        <s v="VENULEO PAOLO" u="1"/>
        <s v="TOGNOLO LUIGI (mar)" u="1"/>
        <s v="SATURNINO GIOVANNI" u="1"/>
        <s v="GRIGOLETTO WALTER (mar)" u="1"/>
        <s v="CAVALIERE CRISTIANO (mag)" u="1"/>
        <s v="TOGNOLO LUIGI(feb)" u="1"/>
        <s v="LUISI LAURA " u="1"/>
        <s v="CUSIN FRANCO (apr)" u="1"/>
        <s v="VETTORATO MICHELA (apr)" u="1"/>
        <s v="GAZZIN MARIA CRISTINA (mag)" u="1"/>
        <s v="GRIGGIO GIULIANO(giu)" u="1"/>
        <s v="PILLEPICH DANIELA (giu)" u="1"/>
        <s v="TOGNOLO LUIGI(mar)" u="1"/>
        <s v="GAZZIN MARIA CRISTINA" u="1"/>
        <s v="SATURNINO GIOVANNI (set)" u="1"/>
        <s v="PEROZZO ALESSANDRO (dic)" u="1"/>
        <s v="DI MATTEO FRANCESCO(lug)" u="1"/>
        <s v="COLIZZI ANTONIO (apr)" u="1"/>
        <s v="PENNA MARCO (ago)" u="1"/>
        <s v="ZAMPIERI WALTER (nov)" u="1"/>
        <s v="PILLEPICH DANIELA (gen)" u="1"/>
        <s v="VISENTIN LUCIANO (ago)" u="1"/>
        <s v="RUGGERI ANDREA" u="1"/>
        <s v="RUGGERI ANDREA (apr)" u="1"/>
        <s v="BASTIANELLO FRANCESCO " u="1"/>
        <s v="ZANETTO GIORGIO (ago)" u="1"/>
        <s v="TONDELLO ENRICO " u="1"/>
        <s v="PANZOLLI ROBERTO (feb)" u="1"/>
        <s v="BROCCA GIAMPIETRO" u="1"/>
        <s v="SATURNINO GIOVANNI " u="1"/>
        <s v="MANCIN GIUSEPPE(ott)" u="1"/>
        <s v="SCARABOTTOLO ALBERTO(giu)" u="1"/>
        <s v="TECCHIO ANDREA(apr)" u="1"/>
        <s v="SAVOLDO FRANCO (set)" u="1"/>
        <s v="MORO PAOLO (mag)" u="1"/>
        <s v="PENNA MARCO " u="1"/>
        <s v="ZANOVELLO FABIO (ago)" u="1"/>
        <s v="MANFRIN SIMONE" u="1"/>
        <s v="VIO ROMANELLA (apr)" u="1"/>
        <s v="PILLEPICH DANIELA (nov)" u="1"/>
        <s v="BASSATO ROBERTO (mar)" u="1"/>
        <s v="MANCIN GIUSEPPE (mar)" u="1"/>
        <s v="PANZOLLI ROBERTO (mar)" u="1"/>
        <s v="SATURNINO GIOVANNI (ott)" u="1"/>
        <s v="SINIGAGLIA PATRIZIO (lug)" u="1"/>
        <s v="SONEGO COSMA (nov)" u="1"/>
        <s v="PILLEPICH DANIELA (giug)" u="1"/>
        <s v="PEROZZO ALESSANDRO(ott)" u="1"/>
        <s v="BRIGO FABRIZIO(apr)" u="1"/>
        <s v="SONEGO COSMA (ago)" u="1"/>
        <s v="TOMBOLATO RENZO (mag)" u="1"/>
        <s v="COSMA ALESSANDRA " u="1"/>
        <s v="DI MATTEO FRANCESCO (feb)" u="1"/>
        <s v="BROCCA GIAMPIETRO(giu)" u="1"/>
        <s v="MANCIN GIUSEPPE(giu)" u="1"/>
        <s v="DE CARLI PIETRO ANTONIO (ago)" u="1"/>
        <s v="BASTIANELLO SANTE(feb)" u="1"/>
        <s v="MALACHIN FABRIZIO (ott)" u="1"/>
        <s v="FIOR LUCIANO" u="1"/>
        <s v="TREVISAN MONICA (lug)" u="1"/>
        <s v="DE CARLI PIETRO ANTONIO (ott)" u="1"/>
        <s v="BASTIANELLO FRANCESCO (ago)" u="1"/>
        <s v="BASSATO ROBERTO (gen)" u="1"/>
        <s v="MANCIN GIUSEPPE (gen)" u="1"/>
        <s v="NEGRISOLO ROBERTO" u="1"/>
        <s v="PILLEPICH DANIELA (mag)" u="1"/>
        <s v="SONEGO COSMA (ott)" u="1"/>
        <s v="MASIERO SANTE (apr)" u="1"/>
        <s v="BASTIANELLO SANTE(mar)" u="1"/>
        <s v="GAZZIN MARIA CRISTINA " u="1"/>
        <s v="BASTIANELLO FRANCESCO (dic)" u="1"/>
        <s v="PEROZZO ALESSANDRO (nov)" u="1"/>
      </sharedItems>
    </cacheField>
    <cacheField name="settore" numFmtId="0">
      <sharedItems containsBlank="1"/>
    </cacheField>
    <cacheField name="mese" numFmtId="0">
      <sharedItems containsBlank="1"/>
    </cacheField>
    <cacheField name="dal" numFmtId="0">
      <sharedItems containsNonDate="0" containsDate="1" containsString="0" containsBlank="1" minDate="2023-11-04T20:16:00" maxDate="2024-04-21T14:00:00"/>
    </cacheField>
    <cacheField name="al" numFmtId="0">
      <sharedItems containsNonDate="0" containsDate="1" containsString="0" containsBlank="1" minDate="2023-11-05T14:06:00" maxDate="2024-04-22T09:00:00"/>
    </cacheField>
    <cacheField name="totale ore" numFmtId="0">
      <sharedItems containsBlank="1" containsMixedTypes="1" containsNumber="1" minValue="67.2" maxValue="67.2"/>
    </cacheField>
    <cacheField name="max _x000a_ore" numFmtId="0">
      <sharedItems containsBlank="1" containsMixedTypes="1" containsNumber="1" minValue="0" maxValue="67.2"/>
    </cacheField>
    <cacheField name="ore festive" numFmtId="0">
      <sharedItems containsBlank="1" containsMixedTypes="1" containsNumber="1" containsInteger="1" minValue="0" maxValue="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efania Quaggia" refreshedDate="46310.332408449074" createdVersion="6" refreshedVersion="8" recordCount="7" xr:uid="{00000000-000A-0000-FFFF-FFFF15000000}">
  <cacheSource type="worksheet">
    <worksheetSource ref="A4:Q11" sheet="conteggio_reperibilita"/>
  </cacheSource>
  <cacheFields count="17">
    <cacheField name="Settore" numFmtId="0">
      <sharedItems/>
    </cacheField>
    <cacheField name="CI" numFmtId="0">
      <sharedItems containsString="0" containsBlank="1" containsNumber="1" containsInteger="1" minValue="102661" maxValue="104106" count="7">
        <n v="102661"/>
        <n v="103485"/>
        <n v="102684"/>
        <n v="104106"/>
        <n v="102669"/>
        <m/>
        <n v="102683" u="1"/>
      </sharedItems>
    </cacheField>
    <cacheField name="Nominativo" numFmtId="0">
      <sharedItems containsBlank="1"/>
    </cacheField>
    <cacheField name="mese" numFmtId="167">
      <sharedItems containsBlank="1" count="17">
        <s v="AGO"/>
        <s v="SETT"/>
        <m/>
        <s v="LUG" u="1"/>
        <s v="GEN" u="1"/>
        <s v="APRI" u="1"/>
        <s v="FEB" u="1"/>
        <s v="SET" u="1"/>
        <s v="MAG" u="1"/>
        <s v="GIU" u="1"/>
        <s v="APR" u="1"/>
        <s v="OTT" u="1"/>
        <s v="NOV" u="1"/>
        <s v="MARZO" u="1"/>
        <s v="DIC" u="1"/>
        <s v="MAR" u="1"/>
        <s v="ST" u="1"/>
      </sharedItems>
    </cacheField>
    <cacheField name="Nr. ore" numFmtId="0">
      <sharedItems containsSemiMixedTypes="0" containsString="0" containsNumber="1" minValue="32.5" maxValue="610"/>
    </cacheField>
    <cacheField name="Ore Festività" numFmtId="0">
      <sharedItems containsString="0" containsBlank="1" containsNumber="1" containsInteger="1" minValue="24" maxValue="216"/>
    </cacheField>
    <cacheField name="Ore residue" numFmtId="0">
      <sharedItems containsSemiMixedTypes="0" containsString="0" containsNumber="1" minValue="0" maxValue="394"/>
    </cacheField>
    <cacheField name="Giorni festivi" numFmtId="0">
      <sharedItems containsString="0" containsBlank="1" containsNumber="1" containsInteger="1" minValue="0" maxValue="3"/>
    </cacheField>
    <cacheField name="Tariffa Festiva" numFmtId="0">
      <sharedItems containsString="0" containsBlank="1" containsNumber="1" minValue="41.32" maxValue="41.32"/>
    </cacheField>
    <cacheField name="Importo giorno festivo" numFmtId="0">
      <sharedItems containsString="0" containsBlank="1" containsNumber="1" minValue="0" maxValue="123.96"/>
    </cacheField>
    <cacheField name="Giorni da 12 ore" numFmtId="0">
      <sharedItems containsSemiMixedTypes="0" containsString="0" containsNumber="1" containsInteger="1" minValue="0" maxValue="32"/>
    </cacheField>
    <cacheField name="Tariffa" numFmtId="0">
      <sharedItems containsBlank="1" containsMixedTypes="1" containsNumber="1" minValue="0.86099999999999999" maxValue="0.86099999999999999"/>
    </cacheField>
    <cacheField name="Importo" numFmtId="0">
      <sharedItems containsSemiMixedTypes="0" containsString="0" containsNumber="1" minValue="0" maxValue="339.23"/>
    </cacheField>
    <cacheField name="Giorni frazione" numFmtId="0">
      <sharedItems containsString="0" containsBlank="1" containsNumber="1" minValue="0" maxValue="0.83333333333333603"/>
    </cacheField>
    <cacheField name="Tariffa2" numFmtId="0">
      <sharedItems containsString="0" containsBlank="1" containsNumber="1" minValue="11.36" maxValue="11.36"/>
    </cacheField>
    <cacheField name="Importo giorni frazione" numFmtId="0">
      <sharedItems containsSemiMixedTypes="0" containsString="0" containsNumber="1" minValue="0" maxValue="9.4666666666667005"/>
    </cacheField>
    <cacheField name="Importo totale da liquidare" numFmtId="4">
      <sharedItems containsSemiMixedTypes="0" containsString="0" containsNumber="1" minValue="27.98" maxValue="711.1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PROTEZIONE CIVILE"/>
    <x v="0"/>
    <s v="DE CARLI PIETRO ANTONIO "/>
    <x v="0"/>
    <n v="48"/>
    <n v="48"/>
    <n v="0"/>
    <n v="2"/>
    <n v="41.32"/>
    <n v="82.64"/>
    <n v="0"/>
    <n v="0.86099999999999999"/>
    <n v="0"/>
    <m/>
    <n v="11.36"/>
    <n v="0"/>
    <n v="82.64"/>
  </r>
  <r>
    <s v="PROTEZIONE CIVILE"/>
    <x v="0"/>
    <s v="DE CARLI PIETRO ANTONIO "/>
    <x v="1"/>
    <n v="139.5"/>
    <n v="48"/>
    <n v="91.5"/>
    <n v="2"/>
    <n v="41.32"/>
    <n v="82.64"/>
    <n v="7"/>
    <n v="0.86099999999999999"/>
    <n v="78.78"/>
    <m/>
    <n v="11.36"/>
    <n v="0"/>
    <n v="161.41999999999999"/>
  </r>
  <r>
    <s v="PROTEZIONE CIVILE"/>
    <x v="1"/>
    <s v="BONUGLIA SILVIA"/>
    <x v="1"/>
    <n v="115.5"/>
    <n v="24"/>
    <n v="91.5"/>
    <n v="1"/>
    <n v="41.32"/>
    <n v="41.32"/>
    <n v="7"/>
    <s v="0,861"/>
    <n v="78.78"/>
    <m/>
    <n v="11.36"/>
    <n v="0"/>
    <n v="120.1"/>
  </r>
  <r>
    <s v="PROTEZIONE CIVILE"/>
    <x v="2"/>
    <s v="RUGGERI ANDREA"/>
    <x v="1"/>
    <n v="32.5"/>
    <m/>
    <n v="32.5"/>
    <n v="0"/>
    <n v="41.32"/>
    <n v="0"/>
    <n v="2"/>
    <s v="0,861"/>
    <n v="27.98"/>
    <m/>
    <n v="11.36"/>
    <n v="0"/>
    <n v="27.98"/>
  </r>
  <r>
    <s v="PROTEZIONE CIVILE"/>
    <x v="3"/>
    <s v="VISENTIN MICHELE"/>
    <x v="1"/>
    <n v="130.5"/>
    <n v="24"/>
    <n v="106.5"/>
    <n v="1"/>
    <n v="41.32"/>
    <n v="41.32"/>
    <n v="8"/>
    <s v="0,861"/>
    <n v="91.7"/>
    <m/>
    <n v="11.36"/>
    <n v="0"/>
    <n v="133.02000000000001"/>
  </r>
  <r>
    <s v="AGRICOLTURA"/>
    <x v="4"/>
    <s v="GORGI EMANUELE"/>
    <x v="1"/>
    <n v="144"/>
    <n v="72"/>
    <n v="72"/>
    <n v="3"/>
    <n v="41.32"/>
    <n v="123.96"/>
    <n v="6"/>
    <s v="0,861"/>
    <n v="61.99"/>
    <n v="0"/>
    <n v="11.36"/>
    <n v="0"/>
    <n v="185.9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x v="0"/>
    <s v="Prot civ"/>
    <s v="DIC"/>
    <d v="2023-12-01T00:00:00"/>
    <d v="2023-12-04T09:00:00"/>
    <n v="67.2"/>
    <n v="67.2"/>
    <n v="24"/>
  </r>
  <r>
    <x v="0"/>
    <s v="Prot civ"/>
    <s v="DIC"/>
    <d v="2023-12-04T15:29:00"/>
    <d v="2023-12-05T09:00:00"/>
    <e v="#NAME?"/>
    <e v="#NAME?"/>
    <e v="#NAME?"/>
  </r>
  <r>
    <x v="0"/>
    <s v="Prot civ"/>
    <s v="DIC"/>
    <m/>
    <m/>
    <e v="#NAME?"/>
    <e v="#NAME?"/>
    <n v="0"/>
  </r>
  <r>
    <x v="0"/>
    <s v="Prot civ"/>
    <s v="DIC"/>
    <d v="2023-12-15T14:22:00"/>
    <d v="2023-12-18T09:00:00"/>
    <e v="#NAME?"/>
    <e v="#NAME?"/>
    <e v="#NAME?"/>
  </r>
  <r>
    <x v="0"/>
    <s v="Prot civ"/>
    <s v="DIC"/>
    <d v="2023-12-18T16:38:00"/>
    <d v="2023-12-19T09:00:00"/>
    <e v="#NAME?"/>
    <e v="#NAME?"/>
    <e v="#NAME?"/>
  </r>
  <r>
    <x v="0"/>
    <s v="Prot civ"/>
    <m/>
    <m/>
    <m/>
    <e v="#NAME?"/>
    <e v="#NAME?"/>
    <n v="0"/>
  </r>
  <r>
    <x v="1"/>
    <s v="Prot civ"/>
    <s v="DIC"/>
    <d v="2023-12-13T16:40:00"/>
    <d v="2023-12-14T08:07:00"/>
    <e v="#NAME?"/>
    <e v="#NAME?"/>
    <e v="#NAME?"/>
  </r>
  <r>
    <x v="1"/>
    <s v="Prot civ"/>
    <s v="DIC"/>
    <d v="2023-12-14T14:16:00"/>
    <d v="2023-12-15T03:12:00"/>
    <e v="#NAME?"/>
    <e v="#NAME?"/>
    <e v="#NAME?"/>
  </r>
  <r>
    <x v="1"/>
    <s v="Prot civ"/>
    <s v="DIC"/>
    <d v="2023-12-15T04:54:00"/>
    <d v="2023-12-15T07:30:00"/>
    <e v="#NAME?"/>
    <e v="#NAME?"/>
    <e v="#NAME?"/>
  </r>
  <r>
    <x v="1"/>
    <s v="Prot civ"/>
    <s v="DIC"/>
    <d v="2023-12-27T14:13:00"/>
    <d v="2023-12-28T07:42:00"/>
    <e v="#NAME?"/>
    <e v="#NAME?"/>
    <e v="#NAME?"/>
  </r>
  <r>
    <x v="1"/>
    <s v="Prot civ"/>
    <s v="DIC"/>
    <d v="2023-12-28T17:01:00"/>
    <d v="2023-12-29T07:39:00"/>
    <e v="#NAME?"/>
    <e v="#NAME?"/>
    <e v="#NAME?"/>
  </r>
  <r>
    <x v="1"/>
    <s v="Prot civ"/>
    <s v="DIC"/>
    <d v="2023-12-29T14:09:00"/>
    <d v="2023-12-31T23:59:00"/>
    <e v="#NAME?"/>
    <e v="#NAME?"/>
    <e v="#NAME?"/>
  </r>
  <r>
    <x v="1"/>
    <s v="Prot civ"/>
    <m/>
    <m/>
    <m/>
    <e v="#NAME?"/>
    <e v="#NAME?"/>
    <n v="0"/>
  </r>
  <r>
    <x v="1"/>
    <s v="Prot civ"/>
    <m/>
    <m/>
    <m/>
    <e v="#NAME?"/>
    <e v="#NAME?"/>
    <n v="0"/>
  </r>
  <r>
    <x v="1"/>
    <s v="Prot civ"/>
    <m/>
    <m/>
    <m/>
    <e v="#NAME?"/>
    <e v="#NAME?"/>
    <n v="0"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3"/>
    <s v="Prot civ"/>
    <m/>
    <m/>
    <m/>
    <e v="#NAME?"/>
    <e v="#NAME?"/>
    <m/>
  </r>
  <r>
    <x v="4"/>
    <s v="Prot civ"/>
    <s v="APR"/>
    <d v="2024-04-15T18:25:00"/>
    <d v="2024-04-16T08:34:00"/>
    <e v="#NAME?"/>
    <e v="#NAME?"/>
    <e v="#NAME?"/>
  </r>
  <r>
    <x v="4"/>
    <s v="Prot civ"/>
    <s v="APR"/>
    <d v="2024-04-16T17:11:00"/>
    <d v="2024-04-17T09:00:00"/>
    <e v="#NAME?"/>
    <e v="#NAME?"/>
    <e v="#NAME?"/>
  </r>
  <r>
    <x v="4"/>
    <s v="Prot civ"/>
    <s v="APR"/>
    <d v="2024-04-17T19:03:00"/>
    <d v="2024-04-18T09:00:00"/>
    <e v="#NAME?"/>
    <e v="#NAME?"/>
    <e v="#NAME?"/>
  </r>
  <r>
    <x v="4"/>
    <s v="Prot civ"/>
    <s v="APR"/>
    <d v="2024-04-18T15:38:00"/>
    <d v="2024-04-19T09:00:00"/>
    <e v="#NAME?"/>
    <e v="#NAME?"/>
    <e v="#NAME?"/>
  </r>
  <r>
    <x v="4"/>
    <s v="Prot civ"/>
    <s v="APR"/>
    <d v="2024-04-19T15:16:00"/>
    <d v="2024-04-20T14:06:00"/>
    <e v="#NAME?"/>
    <e v="#NAME?"/>
    <e v="#NAME?"/>
  </r>
  <r>
    <x v="4"/>
    <s v="Prot civ"/>
    <s v="APR"/>
    <d v="2024-04-20T15:30:00"/>
    <d v="2024-04-21T08:00:00"/>
    <e v="#NAME?"/>
    <e v="#NAME?"/>
    <e v="#NAME?"/>
  </r>
  <r>
    <x v="4"/>
    <s v="Prot civ"/>
    <s v="APR"/>
    <d v="2024-04-21T14:00:00"/>
    <d v="2024-04-22T09:00:00"/>
    <e v="#NAME?"/>
    <e v="#NAME?"/>
    <e v="#NAME?"/>
  </r>
  <r>
    <x v="5"/>
    <s v="Prot civ"/>
    <s v="FEB"/>
    <m/>
    <m/>
    <e v="#NAME?"/>
    <e v="#NAME?"/>
    <n v="0"/>
  </r>
  <r>
    <x v="5"/>
    <s v="Prot civ"/>
    <s v="FEB"/>
    <m/>
    <m/>
    <e v="#NAME?"/>
    <e v="#NAME?"/>
    <n v="0"/>
  </r>
  <r>
    <x v="6"/>
    <s v="Prot civ"/>
    <m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d v="2023-11-04T20:16:00"/>
    <d v="2023-11-05T14:06:00"/>
    <e v="#NAME?"/>
    <e v="#NAME?"/>
    <e v="#NAME?"/>
  </r>
  <r>
    <x v="6"/>
    <s v="Prot civ"/>
    <s v="NOV"/>
    <d v="2023-11-05T15:41:00"/>
    <d v="2023-11-06T08:40:00"/>
    <e v="#NAME?"/>
    <e v="#NAME?"/>
    <e v="#NAME?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d v="2023-11-23T14:33:00"/>
    <d v="2023-11-24T08:59:00"/>
    <e v="#NAME?"/>
    <e v="#NAME?"/>
    <e v="#NAME?"/>
  </r>
  <r>
    <x v="6"/>
    <s v="Prot civ"/>
    <s v="NOV"/>
    <d v="2023-11-24T17:09:00"/>
    <d v="2023-11-26T08:29:00"/>
    <e v="#NAME?"/>
    <e v="#NAME?"/>
    <e v="#NAME?"/>
  </r>
  <r>
    <x v="6"/>
    <s v="Prot civ"/>
    <s v="NOV"/>
    <d v="2023-11-26T09:51:00"/>
    <d v="2023-11-27T08:51:00"/>
    <e v="#NAME?"/>
    <e v="#NAME?"/>
    <e v="#NAME?"/>
  </r>
  <r>
    <x v="2"/>
    <m/>
    <m/>
    <m/>
    <m/>
    <m/>
    <m/>
    <m/>
  </r>
  <r>
    <x v="7"/>
    <s v="Prot civ"/>
    <s v="DIC"/>
    <d v="2023-12-11T17:47:00"/>
    <d v="2023-12-12T08:47:00"/>
    <e v="#NAME?"/>
    <e v="#NAME?"/>
    <e v="#NAME?"/>
  </r>
  <r>
    <x v="7"/>
    <s v="Prot civ"/>
    <s v="DIC"/>
    <d v="2023-12-12T17:23:00"/>
    <d v="2023-12-13T09:00:00"/>
    <e v="#NAME?"/>
    <e v="#NAME?"/>
    <e v="#NAME?"/>
  </r>
  <r>
    <x v="2"/>
    <m/>
    <m/>
    <m/>
    <m/>
    <e v="#NAME?"/>
    <n v="0"/>
    <n v="0"/>
  </r>
  <r>
    <x v="2"/>
    <m/>
    <m/>
    <m/>
    <m/>
    <e v="#NAME?"/>
    <n v="0"/>
    <n v="0"/>
  </r>
  <r>
    <x v="8"/>
    <s v="Prot civ"/>
    <s v="DIC"/>
    <d v="2023-12-06T18:34:00"/>
    <d v="2023-12-07T09:00:00"/>
    <e v="#NAME?"/>
    <e v="#NAME?"/>
    <e v="#NAME?"/>
  </r>
  <r>
    <x v="8"/>
    <s v="Prot civ"/>
    <s v="DIC"/>
    <d v="2023-12-07T17:30:00"/>
    <d v="2023-12-08T10:30:00"/>
    <e v="#NAME?"/>
    <e v="#NAME?"/>
    <e v="#NAME?"/>
  </r>
  <r>
    <x v="8"/>
    <s v="Prot civ"/>
    <s v="DIC"/>
    <d v="2023-12-08T10:38:00"/>
    <d v="2023-12-11T09:00:00"/>
    <e v="#NAME?"/>
    <e v="#NAME?"/>
    <e v="#NAME?"/>
  </r>
  <r>
    <x v="8"/>
    <s v="Prot civ"/>
    <m/>
    <m/>
    <m/>
    <e v="#NAME?"/>
    <e v="#NAME?"/>
    <n v="0"/>
  </r>
  <r>
    <x v="8"/>
    <s v="Prot civ"/>
    <m/>
    <m/>
    <m/>
    <e v="#NAME?"/>
    <e v="#NAME?"/>
    <n v="0"/>
  </r>
  <r>
    <x v="2"/>
    <m/>
    <m/>
    <m/>
    <m/>
    <m/>
    <m/>
    <m/>
  </r>
  <r>
    <x v="9"/>
    <s v="Cave"/>
    <s v="DIC"/>
    <d v="2023-12-01T00:00:00"/>
    <d v="2023-12-31T23:59:00"/>
    <e v="#NAME?"/>
    <e v="#NAME?"/>
    <e v="#NAME?"/>
  </r>
  <r>
    <x v="10"/>
    <s v="Cave"/>
    <s v="DIC"/>
    <m/>
    <m/>
    <m/>
    <m/>
    <n v="0"/>
  </r>
  <r>
    <x v="11"/>
    <s v="Cave"/>
    <s v="AGO"/>
    <m/>
    <m/>
    <e v="#NAME?"/>
    <e v="#NAME?"/>
    <n v="0"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e v="#NAME?"/>
    <n v="0"/>
    <n v="0"/>
  </r>
  <r>
    <x v="12"/>
    <m/>
    <m/>
    <m/>
    <m/>
    <m/>
    <m/>
    <m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x v="0"/>
    <s v="Prot civ"/>
    <s v="DIC"/>
    <d v="2023-12-01T00:00:00"/>
    <d v="2023-12-04T09:00:00"/>
    <n v="67.2"/>
    <n v="67.2"/>
    <n v="24"/>
  </r>
  <r>
    <x v="0"/>
    <s v="Prot civ"/>
    <s v="DIC"/>
    <d v="2023-12-04T15:29:00"/>
    <d v="2023-12-05T09:00:00"/>
    <e v="#NAME?"/>
    <e v="#NAME?"/>
    <e v="#NAME?"/>
  </r>
  <r>
    <x v="0"/>
    <s v="Prot civ"/>
    <s v="DIC"/>
    <m/>
    <m/>
    <e v="#NAME?"/>
    <e v="#NAME?"/>
    <n v="0"/>
  </r>
  <r>
    <x v="0"/>
    <s v="Prot civ"/>
    <s v="DIC"/>
    <d v="2023-12-15T14:22:00"/>
    <d v="2023-12-18T09:00:00"/>
    <e v="#NAME?"/>
    <e v="#NAME?"/>
    <e v="#NAME?"/>
  </r>
  <r>
    <x v="0"/>
    <s v="Prot civ"/>
    <s v="DIC"/>
    <d v="2023-12-18T16:38:00"/>
    <d v="2023-12-19T09:00:00"/>
    <e v="#NAME?"/>
    <e v="#NAME?"/>
    <e v="#NAME?"/>
  </r>
  <r>
    <x v="0"/>
    <s v="Prot civ"/>
    <m/>
    <m/>
    <m/>
    <e v="#NAME?"/>
    <e v="#NAME?"/>
    <n v="0"/>
  </r>
  <r>
    <x v="1"/>
    <s v="Prot civ"/>
    <s v="DIC"/>
    <d v="2023-12-13T16:40:00"/>
    <d v="2023-12-14T08:07:00"/>
    <e v="#NAME?"/>
    <e v="#NAME?"/>
    <e v="#NAME?"/>
  </r>
  <r>
    <x v="1"/>
    <s v="Prot civ"/>
    <s v="DIC"/>
    <d v="2023-12-14T14:16:00"/>
    <d v="2023-12-15T03:12:00"/>
    <e v="#NAME?"/>
    <e v="#NAME?"/>
    <e v="#NAME?"/>
  </r>
  <r>
    <x v="1"/>
    <s v="Prot civ"/>
    <s v="DIC"/>
    <d v="2023-12-15T04:54:00"/>
    <d v="2023-12-15T07:30:00"/>
    <e v="#NAME?"/>
    <e v="#NAME?"/>
    <e v="#NAME?"/>
  </r>
  <r>
    <x v="1"/>
    <s v="Prot civ"/>
    <s v="DIC"/>
    <d v="2023-12-27T14:13:00"/>
    <d v="2023-12-28T07:42:00"/>
    <e v="#NAME?"/>
    <e v="#NAME?"/>
    <e v="#NAME?"/>
  </r>
  <r>
    <x v="1"/>
    <s v="Prot civ"/>
    <s v="DIC"/>
    <d v="2023-12-28T17:01:00"/>
    <d v="2023-12-29T07:39:00"/>
    <e v="#NAME?"/>
    <e v="#NAME?"/>
    <e v="#NAME?"/>
  </r>
  <r>
    <x v="1"/>
    <s v="Prot civ"/>
    <s v="DIC"/>
    <d v="2023-12-29T14:09:00"/>
    <d v="2023-12-31T23:59:00"/>
    <e v="#NAME?"/>
    <e v="#NAME?"/>
    <e v="#NAME?"/>
  </r>
  <r>
    <x v="1"/>
    <s v="Prot civ"/>
    <m/>
    <m/>
    <m/>
    <e v="#NAME?"/>
    <e v="#NAME?"/>
    <n v="0"/>
  </r>
  <r>
    <x v="1"/>
    <s v="Prot civ"/>
    <m/>
    <m/>
    <m/>
    <e v="#NAME?"/>
    <e v="#NAME?"/>
    <n v="0"/>
  </r>
  <r>
    <x v="1"/>
    <s v="Prot civ"/>
    <m/>
    <m/>
    <m/>
    <e v="#NAME?"/>
    <e v="#NAME?"/>
    <n v="0"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3"/>
    <s v="Prot civ"/>
    <m/>
    <m/>
    <m/>
    <e v="#NAME?"/>
    <e v="#NAME?"/>
    <m/>
  </r>
  <r>
    <x v="4"/>
    <s v="Prot civ"/>
    <s v="APR"/>
    <d v="2024-04-15T18:25:00"/>
    <d v="2024-04-16T08:34:00"/>
    <e v="#NAME?"/>
    <e v="#NAME?"/>
    <e v="#NAME?"/>
  </r>
  <r>
    <x v="4"/>
    <s v="Prot civ"/>
    <s v="APR"/>
    <d v="2024-04-16T17:11:00"/>
    <d v="2024-04-17T09:00:00"/>
    <e v="#NAME?"/>
    <e v="#NAME?"/>
    <e v="#NAME?"/>
  </r>
  <r>
    <x v="4"/>
    <s v="Prot civ"/>
    <s v="APR"/>
    <d v="2024-04-17T19:03:00"/>
    <d v="2024-04-18T09:00:00"/>
    <e v="#NAME?"/>
    <e v="#NAME?"/>
    <e v="#NAME?"/>
  </r>
  <r>
    <x v="4"/>
    <s v="Prot civ"/>
    <s v="APR"/>
    <d v="2024-04-18T15:38:00"/>
    <d v="2024-04-19T09:00:00"/>
    <e v="#NAME?"/>
    <e v="#NAME?"/>
    <e v="#NAME?"/>
  </r>
  <r>
    <x v="4"/>
    <s v="Prot civ"/>
    <s v="APR"/>
    <d v="2024-04-19T15:16:00"/>
    <d v="2024-04-20T14:06:00"/>
    <e v="#NAME?"/>
    <e v="#NAME?"/>
    <e v="#NAME?"/>
  </r>
  <r>
    <x v="4"/>
    <s v="Prot civ"/>
    <s v="APR"/>
    <d v="2024-04-20T15:30:00"/>
    <d v="2024-04-21T08:00:00"/>
    <e v="#NAME?"/>
    <e v="#NAME?"/>
    <e v="#NAME?"/>
  </r>
  <r>
    <x v="4"/>
    <s v="Prot civ"/>
    <s v="APR"/>
    <d v="2024-04-21T14:00:00"/>
    <d v="2024-04-22T09:00:00"/>
    <e v="#NAME?"/>
    <e v="#NAME?"/>
    <e v="#NAME?"/>
  </r>
  <r>
    <x v="5"/>
    <s v="Prot civ"/>
    <s v="FEB"/>
    <m/>
    <m/>
    <e v="#NAME?"/>
    <e v="#NAME?"/>
    <n v="0"/>
  </r>
  <r>
    <x v="5"/>
    <s v="Prot civ"/>
    <s v="FEB"/>
    <m/>
    <m/>
    <e v="#NAME?"/>
    <e v="#NAME?"/>
    <n v="0"/>
  </r>
  <r>
    <x v="6"/>
    <s v="Prot civ"/>
    <m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d v="2023-11-04T20:16:00"/>
    <d v="2023-11-05T14:06:00"/>
    <e v="#NAME?"/>
    <e v="#NAME?"/>
    <e v="#NAME?"/>
  </r>
  <r>
    <x v="6"/>
    <s v="Prot civ"/>
    <s v="NOV"/>
    <d v="2023-11-05T15:41:00"/>
    <d v="2023-11-06T08:40:00"/>
    <e v="#NAME?"/>
    <e v="#NAME?"/>
    <e v="#NAME?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d v="2023-11-23T14:33:00"/>
    <d v="2023-11-24T08:59:00"/>
    <e v="#NAME?"/>
    <e v="#NAME?"/>
    <e v="#NAME?"/>
  </r>
  <r>
    <x v="6"/>
    <s v="Prot civ"/>
    <s v="NOV"/>
    <d v="2023-11-24T17:09:00"/>
    <d v="2023-11-26T08:29:00"/>
    <e v="#NAME?"/>
    <e v="#NAME?"/>
    <e v="#NAME?"/>
  </r>
  <r>
    <x v="6"/>
    <s v="Prot civ"/>
    <s v="NOV"/>
    <d v="2023-11-26T09:51:00"/>
    <d v="2023-11-27T08:51:00"/>
    <e v="#NAME?"/>
    <e v="#NAME?"/>
    <e v="#NAME?"/>
  </r>
  <r>
    <x v="2"/>
    <m/>
    <m/>
    <m/>
    <m/>
    <m/>
    <m/>
    <m/>
  </r>
  <r>
    <x v="7"/>
    <s v="Prot civ"/>
    <s v="DIC"/>
    <d v="2023-12-11T17:47:00"/>
    <d v="2023-12-12T08:47:00"/>
    <e v="#NAME?"/>
    <e v="#NAME?"/>
    <e v="#NAME?"/>
  </r>
  <r>
    <x v="7"/>
    <s v="Prot civ"/>
    <s v="DIC"/>
    <d v="2023-12-12T17:23:00"/>
    <d v="2023-12-13T09:00:00"/>
    <e v="#NAME?"/>
    <e v="#NAME?"/>
    <e v="#NAME?"/>
  </r>
  <r>
    <x v="2"/>
    <m/>
    <m/>
    <m/>
    <m/>
    <e v="#NAME?"/>
    <n v="0"/>
    <n v="0"/>
  </r>
  <r>
    <x v="2"/>
    <m/>
    <m/>
    <m/>
    <m/>
    <e v="#NAME?"/>
    <n v="0"/>
    <n v="0"/>
  </r>
  <r>
    <x v="8"/>
    <s v="Prot civ"/>
    <s v="DIC"/>
    <d v="2023-12-06T18:34:00"/>
    <d v="2023-12-07T09:00:00"/>
    <e v="#NAME?"/>
    <e v="#NAME?"/>
    <e v="#NAME?"/>
  </r>
  <r>
    <x v="8"/>
    <s v="Prot civ"/>
    <s v="DIC"/>
    <d v="2023-12-07T17:30:00"/>
    <d v="2023-12-08T10:30:00"/>
    <e v="#NAME?"/>
    <e v="#NAME?"/>
    <e v="#NAME?"/>
  </r>
  <r>
    <x v="8"/>
    <s v="Prot civ"/>
    <s v="DIC"/>
    <d v="2023-12-08T10:38:00"/>
    <d v="2023-12-11T09:00:00"/>
    <e v="#NAME?"/>
    <e v="#NAME?"/>
    <e v="#NAME?"/>
  </r>
  <r>
    <x v="8"/>
    <s v="Prot civ"/>
    <m/>
    <m/>
    <m/>
    <e v="#NAME?"/>
    <e v="#NAME?"/>
    <n v="0"/>
  </r>
  <r>
    <x v="8"/>
    <s v="Prot civ"/>
    <m/>
    <m/>
    <m/>
    <e v="#NAME?"/>
    <e v="#NAME?"/>
    <n v="0"/>
  </r>
  <r>
    <x v="2"/>
    <m/>
    <m/>
    <m/>
    <m/>
    <m/>
    <m/>
    <m/>
  </r>
  <r>
    <x v="9"/>
    <s v="Cave"/>
    <s v="DIC"/>
    <d v="2023-12-01T00:00:00"/>
    <d v="2023-12-31T23:59:00"/>
    <e v="#NAME?"/>
    <e v="#NAME?"/>
    <e v="#NAME?"/>
  </r>
  <r>
    <x v="10"/>
    <s v="Cave"/>
    <s v="DIC"/>
    <m/>
    <m/>
    <m/>
    <m/>
    <n v="0"/>
  </r>
  <r>
    <x v="11"/>
    <s v="Cave"/>
    <s v="AGO"/>
    <m/>
    <m/>
    <e v="#NAME?"/>
    <e v="#NAME?"/>
    <n v="0"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e v="#NAME?"/>
    <n v="0"/>
    <n v="0"/>
  </r>
  <r>
    <x v="12"/>
    <m/>
    <m/>
    <m/>
    <m/>
    <m/>
    <m/>
    <m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7">
  <r>
    <x v="0"/>
    <s v="Prot civ"/>
    <s v="DIC"/>
    <d v="2023-12-01T00:00:00"/>
    <d v="2023-12-04T09:00:00"/>
    <n v="67.2"/>
    <n v="67.2"/>
    <n v="24"/>
  </r>
  <r>
    <x v="0"/>
    <s v="Prot civ"/>
    <s v="DIC"/>
    <d v="2023-12-04T15:29:00"/>
    <d v="2023-12-05T09:00:00"/>
    <e v="#NAME?"/>
    <e v="#NAME?"/>
    <e v="#NAME?"/>
  </r>
  <r>
    <x v="0"/>
    <s v="Prot civ"/>
    <s v="DIC"/>
    <m/>
    <m/>
    <e v="#NAME?"/>
    <e v="#NAME?"/>
    <n v="0"/>
  </r>
  <r>
    <x v="0"/>
    <s v="Prot civ"/>
    <s v="DIC"/>
    <d v="2023-12-15T14:22:00"/>
    <d v="2023-12-18T09:00:00"/>
    <e v="#NAME?"/>
    <e v="#NAME?"/>
    <e v="#NAME?"/>
  </r>
  <r>
    <x v="0"/>
    <s v="Prot civ"/>
    <s v="DIC"/>
    <d v="2023-12-18T16:38:00"/>
    <d v="2023-12-19T09:00:00"/>
    <e v="#NAME?"/>
    <e v="#NAME?"/>
    <e v="#NAME?"/>
  </r>
  <r>
    <x v="0"/>
    <s v="Prot civ"/>
    <m/>
    <m/>
    <m/>
    <e v="#NAME?"/>
    <e v="#NAME?"/>
    <n v="0"/>
  </r>
  <r>
    <x v="1"/>
    <s v="Prot civ"/>
    <s v="DIC"/>
    <d v="2023-12-13T16:40:00"/>
    <d v="2023-12-14T08:07:00"/>
    <e v="#NAME?"/>
    <e v="#NAME?"/>
    <e v="#NAME?"/>
  </r>
  <r>
    <x v="1"/>
    <s v="Prot civ"/>
    <s v="DIC"/>
    <d v="2023-12-14T14:16:00"/>
    <d v="2023-12-15T03:12:00"/>
    <e v="#NAME?"/>
    <e v="#NAME?"/>
    <e v="#NAME?"/>
  </r>
  <r>
    <x v="1"/>
    <s v="Prot civ"/>
    <s v="DIC"/>
    <d v="2023-12-15T04:54:00"/>
    <d v="2023-12-15T07:30:00"/>
    <e v="#NAME?"/>
    <e v="#NAME?"/>
    <e v="#NAME?"/>
  </r>
  <r>
    <x v="1"/>
    <s v="Prot civ"/>
    <s v="DIC"/>
    <d v="2023-12-27T14:13:00"/>
    <d v="2023-12-28T07:42:00"/>
    <e v="#NAME?"/>
    <e v="#NAME?"/>
    <e v="#NAME?"/>
  </r>
  <r>
    <x v="1"/>
    <s v="Prot civ"/>
    <s v="DIC"/>
    <d v="2023-12-28T17:01:00"/>
    <d v="2023-12-29T07:39:00"/>
    <e v="#NAME?"/>
    <e v="#NAME?"/>
    <e v="#NAME?"/>
  </r>
  <r>
    <x v="1"/>
    <s v="Prot civ"/>
    <s v="DIC"/>
    <d v="2023-12-29T14:09:00"/>
    <d v="2023-12-31T23:59:00"/>
    <e v="#NAME?"/>
    <e v="#NAME?"/>
    <e v="#NAME?"/>
  </r>
  <r>
    <x v="1"/>
    <s v="Prot civ"/>
    <m/>
    <m/>
    <m/>
    <e v="#NAME?"/>
    <e v="#NAME?"/>
    <n v="0"/>
  </r>
  <r>
    <x v="1"/>
    <s v="Prot civ"/>
    <m/>
    <m/>
    <m/>
    <e v="#NAME?"/>
    <e v="#NAME?"/>
    <n v="0"/>
  </r>
  <r>
    <x v="1"/>
    <s v="Prot civ"/>
    <m/>
    <m/>
    <m/>
    <e v="#NAME?"/>
    <e v="#NAME?"/>
    <n v="0"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3"/>
    <s v="Prot civ"/>
    <m/>
    <m/>
    <m/>
    <e v="#NAME?"/>
    <e v="#NAME?"/>
    <m/>
  </r>
  <r>
    <x v="4"/>
    <s v="Prot civ"/>
    <s v="APR"/>
    <d v="2024-04-15T18:25:00"/>
    <d v="2024-04-16T08:34:00"/>
    <e v="#NAME?"/>
    <e v="#NAME?"/>
    <e v="#NAME?"/>
  </r>
  <r>
    <x v="4"/>
    <s v="Prot civ"/>
    <s v="APR"/>
    <d v="2024-04-16T17:11:00"/>
    <d v="2024-04-17T09:00:00"/>
    <e v="#NAME?"/>
    <e v="#NAME?"/>
    <e v="#NAME?"/>
  </r>
  <r>
    <x v="4"/>
    <s v="Prot civ"/>
    <s v="APR"/>
    <d v="2024-04-17T19:03:00"/>
    <d v="2024-04-18T09:00:00"/>
    <e v="#NAME?"/>
    <e v="#NAME?"/>
    <e v="#NAME?"/>
  </r>
  <r>
    <x v="4"/>
    <s v="Prot civ"/>
    <s v="APR"/>
    <d v="2024-04-18T15:38:00"/>
    <d v="2024-04-19T09:00:00"/>
    <e v="#NAME?"/>
    <e v="#NAME?"/>
    <e v="#NAME?"/>
  </r>
  <r>
    <x v="4"/>
    <s v="Prot civ"/>
    <s v="APR"/>
    <d v="2024-04-19T15:16:00"/>
    <d v="2024-04-20T14:06:00"/>
    <e v="#NAME?"/>
    <e v="#NAME?"/>
    <e v="#NAME?"/>
  </r>
  <r>
    <x v="4"/>
    <s v="Prot civ"/>
    <s v="APR"/>
    <d v="2024-04-20T15:30:00"/>
    <d v="2024-04-21T08:00:00"/>
    <e v="#NAME?"/>
    <e v="#NAME?"/>
    <e v="#NAME?"/>
  </r>
  <r>
    <x v="4"/>
    <s v="Prot civ"/>
    <s v="APR"/>
    <d v="2024-04-21T14:00:00"/>
    <d v="2024-04-22T09:00:00"/>
    <e v="#NAME?"/>
    <e v="#NAME?"/>
    <e v="#NAME?"/>
  </r>
  <r>
    <x v="5"/>
    <s v="Prot civ"/>
    <s v="FEB"/>
    <m/>
    <m/>
    <e v="#NAME?"/>
    <e v="#NAME?"/>
    <n v="0"/>
  </r>
  <r>
    <x v="5"/>
    <s v="Prot civ"/>
    <s v="FEB"/>
    <m/>
    <m/>
    <e v="#NAME?"/>
    <e v="#NAME?"/>
    <n v="0"/>
  </r>
  <r>
    <x v="6"/>
    <s v="Prot civ"/>
    <m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d v="2023-11-04T20:16:00"/>
    <d v="2023-11-05T14:06:00"/>
    <e v="#NAME?"/>
    <e v="#NAME?"/>
    <e v="#NAME?"/>
  </r>
  <r>
    <x v="6"/>
    <s v="Prot civ"/>
    <s v="NOV"/>
    <d v="2023-11-05T15:41:00"/>
    <d v="2023-11-06T08:40:00"/>
    <e v="#NAME?"/>
    <e v="#NAME?"/>
    <e v="#NAME?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m/>
    <m/>
    <e v="#NAME?"/>
    <e v="#NAME?"/>
    <n v="0"/>
  </r>
  <r>
    <x v="6"/>
    <s v="Prot civ"/>
    <s v="NOV"/>
    <d v="2023-11-23T14:33:00"/>
    <d v="2023-11-24T08:59:00"/>
    <e v="#NAME?"/>
    <e v="#NAME?"/>
    <e v="#NAME?"/>
  </r>
  <r>
    <x v="6"/>
    <s v="Prot civ"/>
    <s v="NOV"/>
    <d v="2023-11-24T17:09:00"/>
    <d v="2023-11-26T08:29:00"/>
    <e v="#NAME?"/>
    <e v="#NAME?"/>
    <e v="#NAME?"/>
  </r>
  <r>
    <x v="6"/>
    <s v="Prot civ"/>
    <s v="NOV"/>
    <d v="2023-11-26T09:51:00"/>
    <d v="2023-11-27T08:51:00"/>
    <e v="#NAME?"/>
    <e v="#NAME?"/>
    <e v="#NAME?"/>
  </r>
  <r>
    <x v="2"/>
    <m/>
    <m/>
    <m/>
    <m/>
    <m/>
    <m/>
    <m/>
  </r>
  <r>
    <x v="7"/>
    <s v="Prot civ"/>
    <s v="DIC"/>
    <d v="2023-12-11T17:47:00"/>
    <d v="2023-12-12T08:47:00"/>
    <e v="#NAME?"/>
    <e v="#NAME?"/>
    <e v="#NAME?"/>
  </r>
  <r>
    <x v="7"/>
    <s v="Prot civ"/>
    <s v="DIC"/>
    <d v="2023-12-12T17:23:00"/>
    <d v="2023-12-13T09:00:00"/>
    <e v="#NAME?"/>
    <e v="#NAME?"/>
    <e v="#NAME?"/>
  </r>
  <r>
    <x v="2"/>
    <m/>
    <m/>
    <m/>
    <m/>
    <e v="#NAME?"/>
    <n v="0"/>
    <n v="0"/>
  </r>
  <r>
    <x v="2"/>
    <m/>
    <m/>
    <m/>
    <m/>
    <e v="#NAME?"/>
    <n v="0"/>
    <n v="0"/>
  </r>
  <r>
    <x v="8"/>
    <s v="Prot civ"/>
    <s v="DIC"/>
    <d v="2023-12-06T18:34:00"/>
    <d v="2023-12-07T09:00:00"/>
    <e v="#NAME?"/>
    <e v="#NAME?"/>
    <e v="#NAME?"/>
  </r>
  <r>
    <x v="8"/>
    <s v="Prot civ"/>
    <s v="DIC"/>
    <d v="2023-12-07T17:30:00"/>
    <d v="2023-12-08T10:30:00"/>
    <e v="#NAME?"/>
    <e v="#NAME?"/>
    <e v="#NAME?"/>
  </r>
  <r>
    <x v="8"/>
    <s v="Prot civ"/>
    <s v="DIC"/>
    <d v="2023-12-08T10:38:00"/>
    <d v="2023-12-11T09:00:00"/>
    <e v="#NAME?"/>
    <e v="#NAME?"/>
    <e v="#NAME?"/>
  </r>
  <r>
    <x v="8"/>
    <s v="Prot civ"/>
    <m/>
    <m/>
    <m/>
    <e v="#NAME?"/>
    <e v="#NAME?"/>
    <n v="0"/>
  </r>
  <r>
    <x v="8"/>
    <s v="Prot civ"/>
    <m/>
    <m/>
    <m/>
    <e v="#NAME?"/>
    <e v="#NAME?"/>
    <n v="0"/>
  </r>
  <r>
    <x v="2"/>
    <m/>
    <m/>
    <m/>
    <m/>
    <m/>
    <m/>
    <m/>
  </r>
  <r>
    <x v="9"/>
    <s v="Cave"/>
    <s v="DIC"/>
    <d v="2023-12-01T00:00:00"/>
    <d v="2023-12-31T23:59:00"/>
    <e v="#NAME?"/>
    <e v="#NAME?"/>
    <e v="#NAME?"/>
  </r>
  <r>
    <x v="10"/>
    <s v="Cave"/>
    <s v="DIC"/>
    <m/>
    <m/>
    <m/>
    <m/>
    <n v="0"/>
  </r>
  <r>
    <x v="11"/>
    <s v="Cave"/>
    <s v="AGO"/>
    <m/>
    <m/>
    <e v="#NAME?"/>
    <e v="#NAME?"/>
    <n v="0"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m/>
    <m/>
    <m/>
  </r>
  <r>
    <x v="2"/>
    <m/>
    <m/>
    <m/>
    <m/>
    <e v="#NAME?"/>
    <n v="0"/>
    <n v="0"/>
  </r>
  <r>
    <x v="12"/>
    <m/>
    <m/>
    <m/>
    <m/>
    <m/>
    <m/>
    <m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">
  <r>
    <s v="PROTEZIONE CIVILE"/>
    <x v="0"/>
    <s v="DE CARLI PIETRO ANTONIO "/>
    <x v="0"/>
    <n v="48"/>
    <n v="48"/>
    <n v="0"/>
    <n v="2"/>
    <n v="41.32"/>
    <n v="82.64"/>
    <n v="0"/>
    <n v="0.86099999999999999"/>
    <n v="0"/>
    <m/>
    <n v="11.36"/>
    <n v="0"/>
    <n v="82.64"/>
  </r>
  <r>
    <s v="PROTEZIONE CIVILE"/>
    <x v="0"/>
    <s v="DE CARLI PIETRO ANTONIO "/>
    <x v="1"/>
    <n v="139.5"/>
    <n v="48"/>
    <n v="91.5"/>
    <n v="2"/>
    <n v="41.32"/>
    <n v="82.64"/>
    <n v="7"/>
    <n v="0.86099999999999999"/>
    <n v="78.78"/>
    <m/>
    <n v="11.36"/>
    <n v="0"/>
    <n v="161.41999999999999"/>
  </r>
  <r>
    <s v="PROTEZIONE CIVILE"/>
    <x v="1"/>
    <s v="BONUGLIA SILVIA"/>
    <x v="1"/>
    <n v="115.5"/>
    <n v="24"/>
    <n v="91.5"/>
    <n v="1"/>
    <n v="41.32"/>
    <n v="41.32"/>
    <n v="7"/>
    <s v="0,861"/>
    <n v="78.78"/>
    <m/>
    <n v="11.36"/>
    <n v="0"/>
    <n v="120.1"/>
  </r>
  <r>
    <s v="PROTEZIONE CIVILE"/>
    <x v="2"/>
    <s v="RUGGERI ANDREA"/>
    <x v="1"/>
    <n v="32.5"/>
    <m/>
    <n v="32.5"/>
    <n v="0"/>
    <n v="41.32"/>
    <n v="0"/>
    <n v="2"/>
    <s v="0,861"/>
    <n v="27.98"/>
    <m/>
    <n v="11.36"/>
    <n v="0"/>
    <n v="27.98"/>
  </r>
  <r>
    <s v="PROTEZIONE CIVILE"/>
    <x v="3"/>
    <s v="VISENTIN MICHELE"/>
    <x v="1"/>
    <n v="130.5"/>
    <n v="24"/>
    <n v="106.5"/>
    <n v="1"/>
    <n v="41.32"/>
    <n v="41.32"/>
    <n v="8"/>
    <s v="0,861"/>
    <n v="91.7"/>
    <m/>
    <n v="11.36"/>
    <n v="0"/>
    <n v="133.02000000000001"/>
  </r>
  <r>
    <s v="AGRICOLTURA"/>
    <x v="4"/>
    <s v="GORGI EMANUELE"/>
    <x v="1"/>
    <n v="144"/>
    <n v="72"/>
    <n v="72"/>
    <n v="3"/>
    <n v="41.32"/>
    <n v="123.96"/>
    <n v="6"/>
    <s v="0,861"/>
    <n v="61.99"/>
    <n v="0"/>
    <n v="11.36"/>
    <n v="0"/>
    <n v="185.95"/>
  </r>
  <r>
    <s v="TOTALE"/>
    <x v="5"/>
    <m/>
    <x v="2"/>
    <n v="610"/>
    <n v="216"/>
    <n v="394"/>
    <m/>
    <m/>
    <m/>
    <n v="32"/>
    <m/>
    <n v="339.23"/>
    <n v="0.83333333333333603"/>
    <m/>
    <n v="9.4666666666667005"/>
    <n v="711.1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ella pivot2" cacheId="36" dataOnRows="1" applyNumberFormats="0" applyBorderFormats="0" applyFontFormats="0" applyPatternFormats="0" applyAlignmentFormats="0" applyWidthHeightFormats="1" dataCaption="Dati" updatedVersion="8" minRefreshableVersion="3" showMemberPropertyTips="0" useAutoFormatting="1" itemPrintTitles="1" createdVersion="6" indent="0" compact="0" compactData="0" gridDropZones="1">
  <location ref="A5:C13" firstHeaderRow="2" firstDataRow="2" firstDataCol="2"/>
  <pivotFields count="17">
    <pivotField compact="0" outline="0" showAll="0" includeNewItemsInFilter="1"/>
    <pivotField name="Matricola" axis="axisRow" compact="0" outline="0" showAll="0" includeNewItemsInFilter="1" defaultSubtotal="0">
      <items count="7">
        <item x="0"/>
        <item x="2"/>
        <item x="1"/>
        <item h="1" sd="0" x="5"/>
        <item m="1" x="6"/>
        <item x="4"/>
        <item x="3"/>
      </items>
    </pivotField>
    <pivotField compact="0" outline="0" showAll="0" includeNewItemsInFilter="1"/>
    <pivotField axis="axisRow" compact="0" outline="0" showAll="0" includeNewItemsInFilter="1">
      <items count="18">
        <item n="GEN" h="1" m="1" x="4"/>
        <item h="1" m="1" x="8"/>
        <item h="1" x="2"/>
        <item h="1" m="1" x="3"/>
        <item x="0"/>
        <item h="1" m="1" x="9"/>
        <item h="1" m="1" x="7"/>
        <item h="1" m="1" x="11"/>
        <item h="1" m="1" x="12"/>
        <item h="1" m="1" x="14"/>
        <item n="MARZO" m="1" x="15"/>
        <item h="1" m="1" x="10"/>
        <item h="1" m="1" x="6"/>
        <item n="MARZO2" h="1" m="1" x="13"/>
        <item h="1" m="1" x="16"/>
        <item m="1" x="5"/>
        <item x="1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</pivotFields>
  <rowFields count="2">
    <field x="1"/>
    <field x="3"/>
  </rowFields>
  <rowItems count="7">
    <i>
      <x/>
      <x v="4"/>
    </i>
    <i r="1">
      <x v="16"/>
    </i>
    <i>
      <x v="1"/>
      <x v="16"/>
    </i>
    <i>
      <x v="2"/>
      <x v="16"/>
    </i>
    <i>
      <x v="5"/>
      <x v="16"/>
    </i>
    <i>
      <x v="6"/>
      <x v="16"/>
    </i>
    <i t="grand">
      <x/>
    </i>
  </rowItems>
  <colItems count="1">
    <i/>
  </colItems>
  <dataFields count="1">
    <dataField name="Somma di Importo totale da liquidare" fld="16" baseField="0" baseItem="0" numFmtId="168"/>
  </dataFields>
  <formats count="109">
    <format dxfId="389">
      <pivotArea type="all" dataOnly="0" outline="0" fieldPosition="0"/>
    </format>
    <format dxfId="388">
      <pivotArea outline="0" fieldPosition="0"/>
    </format>
    <format dxfId="387">
      <pivotArea type="origin" dataOnly="0" labelOnly="1" outline="0" fieldPosition="0"/>
    </format>
    <format dxfId="386">
      <pivotArea field="1" type="button" dataOnly="0" labelOnly="1" outline="0" axis="axisRow" fieldPosition="0"/>
    </format>
    <format dxfId="385">
      <pivotArea field="3" type="button" dataOnly="0" labelOnly="1" outline="0" axis="axisRow" fieldPosition="1"/>
    </format>
    <format dxfId="384">
      <pivotArea dataOnly="0" labelOnly="1" outline="0" fieldPosition="0">
        <references count="1">
          <reference field="1" count="0"/>
        </references>
      </pivotArea>
    </format>
    <format dxfId="383">
      <pivotArea dataOnly="0" labelOnly="1" outline="0" fieldPosition="0">
        <references count="1">
          <reference field="1" count="0" defaultSubtotal="1"/>
        </references>
      </pivotArea>
    </format>
    <format dxfId="382">
      <pivotArea dataOnly="0" labelOnly="1" grandRow="1" outline="0" fieldPosition="0"/>
    </format>
    <format dxfId="381">
      <pivotArea dataOnly="0" labelOnly="1" outline="0" fieldPosition="0">
        <references count="2">
          <reference field="1" count="1" selected="0">
            <x v="0"/>
          </reference>
          <reference field="3" count="2">
            <x v="1"/>
            <x v="2"/>
          </reference>
        </references>
      </pivotArea>
    </format>
    <format dxfId="380">
      <pivotArea dataOnly="0" labelOnly="1" outline="0" fieldPosition="0">
        <references count="2">
          <reference field="1" count="1" selected="0">
            <x v="5"/>
          </reference>
          <reference field="3" count="1">
            <x v="1"/>
          </reference>
        </references>
      </pivotArea>
    </format>
    <format dxfId="379">
      <pivotArea dataOnly="0" labelOnly="1" outline="0" fieldPosition="0">
        <references count="2">
          <reference field="1" count="1" selected="0">
            <x v="1"/>
          </reference>
          <reference field="3" count="2">
            <x v="0"/>
            <x v="1"/>
          </reference>
        </references>
      </pivotArea>
    </format>
    <format dxfId="378">
      <pivotArea dataOnly="0" labelOnly="1" outline="0" fieldPosition="0">
        <references count="2">
          <reference field="1" count="1" selected="0">
            <x v="2"/>
          </reference>
          <reference field="3" count="1">
            <x v="1"/>
          </reference>
        </references>
      </pivotArea>
    </format>
    <format dxfId="377">
      <pivotArea dataOnly="0" labelOnly="1" outline="0" fieldPosition="0">
        <references count="2">
          <reference field="1" count="1" selected="0">
            <x v="3"/>
          </reference>
          <reference field="3" count="2">
            <x v="1"/>
            <x v="2"/>
          </reference>
        </references>
      </pivotArea>
    </format>
    <format dxfId="376">
      <pivotArea type="topRight" dataOnly="0" labelOnly="1" outline="0" fieldPosition="0"/>
    </format>
    <format dxfId="375">
      <pivotArea type="origin" dataOnly="0" labelOnly="1" outline="0" offset="A1" fieldPosition="0"/>
    </format>
    <format dxfId="374">
      <pivotArea type="origin" dataOnly="0" labelOnly="1" outline="0" offset="B1" fieldPosition="0"/>
    </format>
    <format dxfId="373">
      <pivotArea type="topRight" dataOnly="0" labelOnly="1" outline="0" fieldPosition="0"/>
    </format>
    <format dxfId="372">
      <pivotArea field="1" type="button" dataOnly="0" labelOnly="1" outline="0" axis="axisRow" fieldPosition="0"/>
    </format>
    <format dxfId="371">
      <pivotArea field="3" type="button" dataOnly="0" labelOnly="1" outline="0" axis="axisRow" fieldPosition="1"/>
    </format>
    <format dxfId="370">
      <pivotArea dataOnly="0" labelOnly="1" grandRow="1" outline="0" fieldPosition="0"/>
    </format>
    <format dxfId="369">
      <pivotArea type="origin" dataOnly="0" labelOnly="1" outline="0" offset="A1" fieldPosition="0"/>
    </format>
    <format dxfId="368">
      <pivotArea field="1" type="button" dataOnly="0" labelOnly="1" outline="0" axis="axisRow" fieldPosition="0"/>
    </format>
    <format dxfId="367">
      <pivotArea type="origin" dataOnly="0" labelOnly="1" outline="0" offset="B1" fieldPosition="0"/>
    </format>
    <format dxfId="366">
      <pivotArea field="3" type="button" dataOnly="0" labelOnly="1" outline="0" axis="axisRow" fieldPosition="1"/>
    </format>
    <format dxfId="365">
      <pivotArea type="topRight" dataOnly="0" labelOnly="1" outline="0" fieldPosition="0"/>
    </format>
    <format dxfId="364">
      <pivotArea type="topRight" dataOnly="0" labelOnly="1" outline="0" fieldPosition="0"/>
    </format>
    <format dxfId="363">
      <pivotArea outline="0" fieldPosition="0"/>
    </format>
    <format dxfId="362">
      <pivotArea dataOnly="0" labelOnly="1" grandRow="1" outline="0" offset="A256" fieldPosition="0"/>
    </format>
    <format dxfId="361">
      <pivotArea dataOnly="0" grandRow="1" outline="0" fieldPosition="0"/>
    </format>
    <format dxfId="360">
      <pivotArea type="all" dataOnly="0" outline="0" fieldPosition="0"/>
    </format>
    <format dxfId="359">
      <pivotArea outline="0" fieldPosition="0"/>
    </format>
    <format dxfId="358">
      <pivotArea type="origin" dataOnly="0" labelOnly="1" outline="0" fieldPosition="0"/>
    </format>
    <format dxfId="357">
      <pivotArea field="1" type="button" dataOnly="0" labelOnly="1" outline="0" axis="axisRow" fieldPosition="0"/>
    </format>
    <format dxfId="356">
      <pivotArea field="3" type="button" dataOnly="0" labelOnly="1" outline="0" axis="axisRow" fieldPosition="1"/>
    </format>
    <format dxfId="355">
      <pivotArea dataOnly="0" labelOnly="1" outline="0" fieldPosition="0">
        <references count="1">
          <reference field="1" count="0"/>
        </references>
      </pivotArea>
    </format>
    <format dxfId="354">
      <pivotArea dataOnly="0" labelOnly="1" grandRow="1" outline="0" fieldPosition="0"/>
    </format>
    <format dxfId="353">
      <pivotArea dataOnly="0" labelOnly="1" outline="0" fieldPosition="0">
        <references count="2">
          <reference field="1" count="1" selected="0">
            <x v="0"/>
          </reference>
          <reference field="3" count="0"/>
        </references>
      </pivotArea>
    </format>
    <format dxfId="352">
      <pivotArea dataOnly="0" labelOnly="1" outline="0" fieldPosition="0">
        <references count="2">
          <reference field="1" count="1" selected="0">
            <x v="5"/>
          </reference>
          <reference field="3" count="0"/>
        </references>
      </pivotArea>
    </format>
    <format dxfId="351">
      <pivotArea dataOnly="0" labelOnly="1" outline="0" fieldPosition="0">
        <references count="2">
          <reference field="1" count="1" selected="0">
            <x v="1"/>
          </reference>
          <reference field="3" count="0"/>
        </references>
      </pivotArea>
    </format>
    <format dxfId="350">
      <pivotArea dataOnly="0" labelOnly="1" outline="0" fieldPosition="0">
        <references count="2">
          <reference field="1" count="1" selected="0">
            <x v="2"/>
          </reference>
          <reference field="3" count="0"/>
        </references>
      </pivotArea>
    </format>
    <format dxfId="349">
      <pivotArea type="topRight" dataOnly="0" labelOnly="1" outline="0" fieldPosition="0"/>
    </format>
    <format dxfId="348">
      <pivotArea dataOnly="0" outline="0" fieldPosition="0">
        <references count="1">
          <reference field="1" count="1">
            <x v="1"/>
          </reference>
        </references>
      </pivotArea>
    </format>
    <format dxfId="347">
      <pivotArea dataOnly="0" outline="0" fieldPosition="0">
        <references count="1">
          <reference field="1" count="1">
            <x v="1"/>
          </reference>
        </references>
      </pivotArea>
    </format>
    <format dxfId="346">
      <pivotArea dataOnly="0" labelOnly="1" outline="0" fieldPosition="0">
        <references count="1">
          <reference field="1" count="1">
            <x v="0"/>
          </reference>
        </references>
      </pivotArea>
    </format>
    <format dxfId="345">
      <pivotArea dataOnly="0" labelOnly="1" outline="0" fieldPosition="0">
        <references count="1">
          <reference field="1" count="0"/>
        </references>
      </pivotArea>
    </format>
    <format dxfId="344">
      <pivotArea outline="0" fieldPosition="0">
        <references count="2">
          <reference field="1" count="1" selected="0">
            <x v="0"/>
          </reference>
          <reference field="3" count="0" selected="0"/>
        </references>
      </pivotArea>
    </format>
    <format dxfId="343">
      <pivotArea dataOnly="0" labelOnly="1" outline="0" fieldPosition="0">
        <references count="2">
          <reference field="1" count="1" selected="0">
            <x v="0"/>
          </reference>
          <reference field="3" count="0"/>
        </references>
      </pivotArea>
    </format>
    <format dxfId="342">
      <pivotArea dataOnly="0" labelOnly="1" outline="0" fieldPosition="0">
        <references count="2">
          <reference field="1" count="1" selected="0">
            <x v="1"/>
          </reference>
          <reference field="3" count="0"/>
        </references>
      </pivotArea>
    </format>
    <format dxfId="341">
      <pivotArea type="all" dataOnly="0" outline="0" fieldPosition="0"/>
    </format>
    <format dxfId="340">
      <pivotArea outline="0" fieldPosition="0"/>
    </format>
    <format dxfId="339">
      <pivotArea type="origin" dataOnly="0" labelOnly="1" outline="0" fieldPosition="0"/>
    </format>
    <format dxfId="338">
      <pivotArea field="1" type="button" dataOnly="0" labelOnly="1" outline="0" axis="axisRow" fieldPosition="0"/>
    </format>
    <format dxfId="337">
      <pivotArea field="3" type="button" dataOnly="0" labelOnly="1" outline="0" axis="axisRow" fieldPosition="1"/>
    </format>
    <format dxfId="336">
      <pivotArea dataOnly="0" labelOnly="1" outline="0" fieldPosition="0">
        <references count="1">
          <reference field="1" count="0"/>
        </references>
      </pivotArea>
    </format>
    <format dxfId="335">
      <pivotArea dataOnly="0" labelOnly="1" grandRow="1" outline="0" fieldPosition="0"/>
    </format>
    <format dxfId="334">
      <pivotArea dataOnly="0" labelOnly="1" outline="0" fieldPosition="0">
        <references count="2">
          <reference field="1" count="1" selected="0">
            <x v="0"/>
          </reference>
          <reference field="3" count="1">
            <x v="0"/>
          </reference>
        </references>
      </pivotArea>
    </format>
    <format dxfId="333">
      <pivotArea dataOnly="0" labelOnly="1" outline="0" fieldPosition="0">
        <references count="2">
          <reference field="1" count="1" selected="0">
            <x v="1"/>
          </reference>
          <reference field="3" count="1">
            <x v="0"/>
          </reference>
        </references>
      </pivotArea>
    </format>
    <format dxfId="332">
      <pivotArea dataOnly="0" labelOnly="1" outline="0" fieldPosition="0">
        <references count="2">
          <reference field="1" count="1" selected="0">
            <x v="2"/>
          </reference>
          <reference field="3" count="1">
            <x v="0"/>
          </reference>
        </references>
      </pivotArea>
    </format>
    <format dxfId="331">
      <pivotArea dataOnly="0" labelOnly="1" outline="0" fieldPosition="0">
        <references count="2">
          <reference field="1" count="1" selected="0">
            <x v="4"/>
          </reference>
          <reference field="3" count="1">
            <x v="0"/>
          </reference>
        </references>
      </pivotArea>
    </format>
    <format dxfId="330">
      <pivotArea dataOnly="0" labelOnly="1" outline="0" fieldPosition="0">
        <references count="2">
          <reference field="1" count="1" selected="0">
            <x v="5"/>
          </reference>
          <reference field="3" count="2">
            <x v="0"/>
            <x v="3"/>
          </reference>
        </references>
      </pivotArea>
    </format>
    <format dxfId="329">
      <pivotArea type="topRight" dataOnly="0" labelOnly="1" outline="0" fieldPosition="0"/>
    </format>
    <format dxfId="328">
      <pivotArea type="all" dataOnly="0" outline="0" fieldPosition="0"/>
    </format>
    <format dxfId="327">
      <pivotArea dataOnly="0" outline="0" fieldPosition="0">
        <references count="1">
          <reference field="1" count="0"/>
        </references>
      </pivotArea>
    </format>
    <format dxfId="326">
      <pivotArea dataOnly="0" labelOnly="1" outline="0" fieldPosition="0">
        <references count="2">
          <reference field="1" count="1" selected="0">
            <x v="0"/>
          </reference>
          <reference field="3" count="1">
            <x v="0"/>
          </reference>
        </references>
      </pivotArea>
    </format>
    <format dxfId="325">
      <pivotArea dataOnly="0" labelOnly="1" outline="0" fieldPosition="0">
        <references count="2">
          <reference field="1" count="1" selected="0">
            <x v="1"/>
          </reference>
          <reference field="3" count="1">
            <x v="0"/>
          </reference>
        </references>
      </pivotArea>
    </format>
    <format dxfId="324">
      <pivotArea dataOnly="0" labelOnly="1" outline="0" fieldPosition="0">
        <references count="2">
          <reference field="1" count="1" selected="0">
            <x v="2"/>
          </reference>
          <reference field="3" count="1">
            <x v="0"/>
          </reference>
        </references>
      </pivotArea>
    </format>
    <format dxfId="323">
      <pivotArea dataOnly="0" labelOnly="1" outline="0" fieldPosition="0">
        <references count="2">
          <reference field="1" count="1" selected="0">
            <x v="4"/>
          </reference>
          <reference field="3" count="1">
            <x v="0"/>
          </reference>
        </references>
      </pivotArea>
    </format>
    <format dxfId="322">
      <pivotArea dataOnly="0" labelOnly="1" outline="0" fieldPosition="0">
        <references count="2">
          <reference field="1" count="1" selected="0">
            <x v="5"/>
          </reference>
          <reference field="3" count="1">
            <x v="0"/>
          </reference>
        </references>
      </pivotArea>
    </format>
    <format dxfId="321">
      <pivotArea outline="0" fieldPosition="0">
        <references count="1">
          <reference field="1" count="0" selected="0"/>
        </references>
      </pivotArea>
    </format>
    <format dxfId="320">
      <pivotArea type="all" dataOnly="0" outline="0" fieldPosition="0"/>
    </format>
    <format dxfId="319">
      <pivotArea outline="0" fieldPosition="0"/>
    </format>
    <format dxfId="318">
      <pivotArea dataOnly="0" labelOnly="1" grandRow="1" outline="0" fieldPosition="0"/>
    </format>
    <format dxfId="317">
      <pivotArea dataOnly="0" grandRow="1" outline="0" axis="axisRow" fieldPosition="0"/>
    </format>
    <format dxfId="316">
      <pivotArea dataOnly="0" labelOnly="1" outline="0" fieldPosition="0">
        <references count="2">
          <reference field="1" count="1" selected="0">
            <x v="0"/>
          </reference>
          <reference field="3" count="1">
            <x v="0"/>
          </reference>
        </references>
      </pivotArea>
    </format>
    <format dxfId="315">
      <pivotArea dataOnly="0" labelOnly="1" outline="0" fieldPosition="0">
        <references count="2">
          <reference field="1" count="1" selected="0">
            <x v="1"/>
          </reference>
          <reference field="3" count="1">
            <x v="0"/>
          </reference>
        </references>
      </pivotArea>
    </format>
    <format dxfId="314">
      <pivotArea dataOnly="0" labelOnly="1" outline="0" fieldPosition="0">
        <references count="2">
          <reference field="1" count="1" selected="0">
            <x v="2"/>
          </reference>
          <reference field="3" count="1">
            <x v="0"/>
          </reference>
        </references>
      </pivotArea>
    </format>
    <format dxfId="313">
      <pivotArea dataOnly="0" labelOnly="1" outline="0" fieldPosition="0">
        <references count="2">
          <reference field="1" count="1" selected="0">
            <x v="4"/>
          </reference>
          <reference field="3" count="1">
            <x v="0"/>
          </reference>
        </references>
      </pivotArea>
    </format>
    <format dxfId="312">
      <pivotArea dataOnly="0" labelOnly="1" outline="0" fieldPosition="0">
        <references count="2">
          <reference field="1" count="1" selected="0">
            <x v="5"/>
          </reference>
          <reference field="3" count="1">
            <x v="0"/>
          </reference>
        </references>
      </pivotArea>
    </format>
    <format dxfId="311">
      <pivotArea dataOnly="0" outline="0" fieldPosition="0">
        <references count="1">
          <reference field="3" count="1">
            <x v="0"/>
          </reference>
        </references>
      </pivotArea>
    </format>
    <format dxfId="310">
      <pivotArea outline="0" fieldPosition="0">
        <references count="1">
          <reference field="1" count="0" selected="0"/>
        </references>
      </pivotArea>
    </format>
    <format dxfId="309">
      <pivotArea type="origin" dataOnly="0" labelOnly="1" outline="0" fieldPosition="0"/>
    </format>
    <format dxfId="308">
      <pivotArea field="1" type="button" dataOnly="0" labelOnly="1" outline="0" axis="axisRow" fieldPosition="0"/>
    </format>
    <format dxfId="307">
      <pivotArea field="3" type="button" dataOnly="0" labelOnly="1" outline="0" axis="axisRow" fieldPosition="1"/>
    </format>
    <format dxfId="306">
      <pivotArea dataOnly="0" labelOnly="1" outline="0" fieldPosition="0">
        <references count="1">
          <reference field="1" count="0"/>
        </references>
      </pivotArea>
    </format>
    <format dxfId="305">
      <pivotArea dataOnly="0" labelOnly="1" outline="0" fieldPosition="0">
        <references count="2">
          <reference field="1" count="1" selected="0">
            <x v="0"/>
          </reference>
          <reference field="3" count="1">
            <x v="0"/>
          </reference>
        </references>
      </pivotArea>
    </format>
    <format dxfId="304">
      <pivotArea dataOnly="0" labelOnly="1" outline="0" fieldPosition="0">
        <references count="2">
          <reference field="1" count="1" selected="0">
            <x v="1"/>
          </reference>
          <reference field="3" count="1">
            <x v="0"/>
          </reference>
        </references>
      </pivotArea>
    </format>
    <format dxfId="303">
      <pivotArea dataOnly="0" labelOnly="1" outline="0" fieldPosition="0">
        <references count="2">
          <reference field="1" count="1" selected="0">
            <x v="2"/>
          </reference>
          <reference field="3" count="1">
            <x v="0"/>
          </reference>
        </references>
      </pivotArea>
    </format>
    <format dxfId="302">
      <pivotArea dataOnly="0" labelOnly="1" outline="0" fieldPosition="0">
        <references count="2">
          <reference field="1" count="1" selected="0">
            <x v="4"/>
          </reference>
          <reference field="3" count="1">
            <x v="0"/>
          </reference>
        </references>
      </pivotArea>
    </format>
    <format dxfId="301">
      <pivotArea dataOnly="0" labelOnly="1" outline="0" fieldPosition="0">
        <references count="2">
          <reference field="1" count="1" selected="0">
            <x v="5"/>
          </reference>
          <reference field="3" count="1">
            <x v="0"/>
          </reference>
        </references>
      </pivotArea>
    </format>
    <format dxfId="300">
      <pivotArea type="topRight" dataOnly="0" labelOnly="1" outline="0" fieldPosition="0"/>
    </format>
    <format dxfId="299">
      <pivotArea dataOnly="0" labelOnly="1" outline="0" fieldPosition="0">
        <references count="1">
          <reference field="3" count="0"/>
        </references>
      </pivotArea>
    </format>
    <format dxfId="298">
      <pivotArea field="3" type="button" dataOnly="0" labelOnly="1" outline="0" axis="axisRow" fieldPosition="1"/>
    </format>
    <format dxfId="297">
      <pivotArea dataOnly="0" grandRow="1" outline="0" axis="axisRow" fieldPosition="0"/>
    </format>
    <format dxfId="296">
      <pivotArea dataOnly="0" labelOnly="1" outline="0" fieldPosition="0">
        <references count="2">
          <reference field="1" count="1" selected="0">
            <x v="0"/>
          </reference>
          <reference field="3" count="0"/>
        </references>
      </pivotArea>
    </format>
    <format dxfId="295">
      <pivotArea dataOnly="0" labelOnly="1" outline="0" fieldPosition="0">
        <references count="2">
          <reference field="1" count="1" selected="0">
            <x v="1"/>
          </reference>
          <reference field="3" count="0"/>
        </references>
      </pivotArea>
    </format>
    <format dxfId="294">
      <pivotArea dataOnly="0" labelOnly="1" outline="0" fieldPosition="0">
        <references count="2">
          <reference field="1" count="1" selected="0">
            <x v="2"/>
          </reference>
          <reference field="3" count="0"/>
        </references>
      </pivotArea>
    </format>
    <format dxfId="293">
      <pivotArea dataOnly="0" labelOnly="1" outline="0" fieldPosition="0">
        <references count="2">
          <reference field="1" count="1" selected="0">
            <x v="5"/>
          </reference>
          <reference field="3" count="0"/>
        </references>
      </pivotArea>
    </format>
    <format dxfId="292">
      <pivotArea dataOnly="0" labelOnly="1" outline="0" fieldPosition="0">
        <references count="2">
          <reference field="1" count="1" selected="0">
            <x v="6"/>
          </reference>
          <reference field="3" count="0"/>
        </references>
      </pivotArea>
    </format>
    <format dxfId="291">
      <pivotArea type="origin" dataOnly="0" labelOnly="1" outline="0" fieldPosition="0"/>
    </format>
    <format dxfId="290">
      <pivotArea type="topRight" dataOnly="0" labelOnly="1" outline="0" fieldPosition="0"/>
    </format>
    <format dxfId="289">
      <pivotArea field="1" type="button" dataOnly="0" labelOnly="1" outline="0" axis="axisRow" fieldPosition="0"/>
    </format>
    <format dxfId="288">
      <pivotArea field="3" type="button" dataOnly="0" labelOnly="1" outline="0" axis="axisRow" fieldPosition="1"/>
    </format>
    <format dxfId="287">
      <pivotArea grandRow="1" outline="0" fieldPosition="0"/>
    </format>
    <format dxfId="286">
      <pivotArea dataOnly="0" outline="0" fieldPosition="0">
        <references count="1">
          <reference field="3" count="1">
            <x v="9"/>
          </reference>
        </references>
      </pivotArea>
    </format>
    <format dxfId="285">
      <pivotArea dataOnly="0" labelOnly="1" outline="0" fieldPosition="0">
        <references count="1">
          <reference field="3" count="0"/>
        </references>
      </pivotArea>
    </format>
    <format dxfId="284">
      <pivotArea outline="0" fieldPosition="0">
        <references count="2">
          <reference field="1" count="1" selected="0">
            <x v="1"/>
          </reference>
          <reference field="3" count="1" selected="0">
            <x v="0"/>
          </reference>
        </references>
      </pivotArea>
    </format>
    <format dxfId="283">
      <pivotArea outline="0" fieldPosition="0">
        <references count="2">
          <reference field="1" count="1" selected="0">
            <x v="2"/>
          </reference>
          <reference field="3" count="1" selected="0">
            <x v="0"/>
          </reference>
        </references>
      </pivotArea>
    </format>
    <format dxfId="282">
      <pivotArea outline="0" fieldPosition="0">
        <references count="2">
          <reference field="1" count="1" selected="0">
            <x v="5"/>
          </reference>
          <reference field="3" count="1" selected="0">
            <x v="0"/>
          </reference>
        </references>
      </pivotArea>
    </format>
    <format dxfId="281">
      <pivotArea grandRow="1" outline="0" collapsedLevelsAreSubtotals="1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300-000000000000}" name="Tabella_pivot2" cacheId="31" dataOnRows="1" applyNumberFormats="0" applyBorderFormats="0" applyFontFormats="0" applyPatternFormats="0" applyAlignmentFormats="0" applyWidthHeightFormats="1" dataCaption="Dati" updatedVersion="8" minRefreshableVersion="3" asteriskTotals="1" showMultipleLabel="0" showMemberPropertyTips="0" useAutoFormatting="1" itemPrintTitles="1" createdVersion="6" indent="0" compact="0" compactData="0" gridDropZones="1">
  <location ref="A3:B17" firstHeaderRow="2" firstDataRow="2" firstDataCol="1"/>
  <pivotFields count="8">
    <pivotField axis="axisRow" compact="0" outline="0" subtotalTop="0" showAll="0" includeNewItemsInFilter="1">
      <items count="828">
        <item m="1" x="85"/>
        <item m="1" x="593"/>
        <item m="1" x="727"/>
        <item m="1" x="86"/>
        <item m="1" x="197"/>
        <item m="1" x="106"/>
        <item m="1" x="700"/>
        <item m="1" x="526"/>
        <item m="1" x="670"/>
        <item m="1" x="599"/>
        <item m="1" x="209"/>
        <item m="1" x="783"/>
        <item m="1" x="81"/>
        <item m="1" x="148"/>
        <item m="1" x="200"/>
        <item m="1" x="95"/>
        <item m="1" x="185"/>
        <item m="1" x="83"/>
        <item m="1" x="114"/>
        <item m="1" x="186"/>
        <item m="1" x="708"/>
        <item m="1" x="516"/>
        <item m="1" x="208"/>
        <item m="1" x="524"/>
        <item m="1" x="482"/>
        <item m="1" x="594"/>
        <item m="1" x="296"/>
        <item m="1" x="214"/>
        <item m="1" x="514"/>
        <item m="1" x="768"/>
        <item m="1" x="63"/>
        <item m="1" x="647"/>
        <item m="1" x="13"/>
        <item m="1" x="399"/>
        <item m="1" x="78"/>
        <item m="1" x="713"/>
        <item m="1" x="121"/>
        <item m="1" x="55"/>
        <item m="1" x="366"/>
        <item m="1" x="32"/>
        <item m="1" x="72"/>
        <item m="1" x="636"/>
        <item m="1" x="639"/>
        <item m="1" x="30"/>
        <item m="1" x="125"/>
        <item m="1" x="819"/>
        <item m="1" x="565"/>
        <item m="1" x="749"/>
        <item m="1" x="149"/>
        <item m="1" x="653"/>
        <item n="PENNA MARCO " m="1" x="790"/>
        <item m="1" x="365"/>
        <item m="1" x="616"/>
        <item m="1" x="487"/>
        <item m="1" x="626"/>
        <item m="1" x="462"/>
        <item m="1" x="423"/>
        <item m="1" x="732"/>
        <item m="1" x="684"/>
        <item m="1" x="364"/>
        <item m="1" x="777"/>
        <item m="1" x="430"/>
        <item m="1" x="62"/>
        <item m="1" x="662"/>
        <item m="1" x="280"/>
        <item m="1" x="37"/>
        <item m="1" x="99"/>
        <item m="1" x="617"/>
        <item n="SALVAN STEFANO" m="1" x="371"/>
        <item m="1" x="120"/>
        <item m="1" x="433"/>
        <item m="1" x="333"/>
        <item m="1" x="548"/>
        <item m="1" x="128"/>
        <item m="1" x="641"/>
        <item m="1" x="339"/>
        <item m="1" x="717"/>
        <item m="1" x="384"/>
        <item m="1" x="359"/>
        <item m="1" x="379"/>
        <item m="1" x="699"/>
        <item m="1" x="272"/>
        <item m="1" x="380"/>
        <item m="1" x="478"/>
        <item m="1" x="718"/>
        <item m="1" x="219"/>
        <item m="1" x="204"/>
        <item m="1" x="64"/>
        <item m="1" x="205"/>
        <item m="1" x="398"/>
        <item m="1" x="268"/>
        <item m="1" x="576"/>
        <item m="1" x="146"/>
        <item m="1" x="318"/>
        <item m="1" x="706"/>
        <item m="1" x="735"/>
        <item m="1" x="305"/>
        <item m="1" x="493"/>
        <item h="1" x="12"/>
        <item m="1" x="586"/>
        <item m="1" x="293"/>
        <item m="1" x="432"/>
        <item m="1" x="800"/>
        <item m="1" x="308"/>
        <item m="1" x="422"/>
        <item m="1" x="115"/>
        <item m="1" x="464"/>
        <item m="1" x="158"/>
        <item m="1" x="341"/>
        <item m="1" x="774"/>
        <item m="1" x="168"/>
        <item m="1" x="271"/>
        <item m="1" x="605"/>
        <item m="1" x="103"/>
        <item m="1" x="733"/>
        <item m="1" x="549"/>
        <item m="1" x="518"/>
        <item m="1" x="402"/>
        <item m="1" x="729"/>
        <item m="1" x="629"/>
        <item m="1" x="206"/>
        <item m="1" x="449"/>
        <item m="1" x="489"/>
        <item m="1" x="222"/>
        <item m="1" x="395"/>
        <item m="1" x="213"/>
        <item m="1" x="472"/>
        <item m="1" x="752"/>
        <item m="1" x="79"/>
        <item m="1" x="793"/>
        <item m="1" x="261"/>
        <item m="1" x="728"/>
        <item m="1" x="387"/>
        <item m="1" x="107"/>
        <item m="1" x="737"/>
        <item n="SLANZI GIANNI (mag)" m="1" x="68"/>
        <item m="1" x="454"/>
        <item m="1" x="779"/>
        <item m="1" x="239"/>
        <item m="1" x="263"/>
        <item m="1" x="710"/>
        <item m="1" x="618"/>
        <item m="1" x="520"/>
        <item m="1" x="488"/>
        <item m="1" x="258"/>
        <item m="1" x="38"/>
        <item m="1" x="244"/>
        <item m="1" x="550"/>
        <item m="1" x="681"/>
        <item m="1" x="50"/>
        <item m="1" x="47"/>
        <item m="1" x="230"/>
        <item m="1" x="523"/>
        <item m="1" x="720"/>
        <item m="1" x="564"/>
        <item m="1" x="401"/>
        <item m="1" x="43"/>
        <item m="1" x="490"/>
        <item m="1" x="692"/>
        <item m="1" x="165"/>
        <item m="1" x="436"/>
        <item m="1" x="750"/>
        <item m="1" x="237"/>
        <item m="1" x="150"/>
        <item m="1" x="111"/>
        <item m="1" x="627"/>
        <item m="1" x="88"/>
        <item m="1" x="558"/>
        <item m="1" x="329"/>
        <item m="1" x="776"/>
        <item m="1" x="791"/>
        <item m="1" x="638"/>
        <item m="1" x="313"/>
        <item m="1" x="166"/>
        <item m="1" x="821"/>
        <item m="1" x="678"/>
        <item m="1" x="694"/>
        <item m="1" x="39"/>
        <item m="1" x="826"/>
        <item m="1" x="527"/>
        <item m="1" x="189"/>
        <item m="1" x="610"/>
        <item m="1" x="697"/>
        <item m="1" x="218"/>
        <item m="1" x="378"/>
        <item m="1" x="704"/>
        <item m="1" x="391"/>
        <item m="1" x="770"/>
        <item m="1" x="28"/>
        <item m="1" x="324"/>
        <item m="1" x="775"/>
        <item m="1" x="320"/>
        <item m="1" x="326"/>
        <item m="1" x="512"/>
        <item m="1" x="19"/>
        <item m="1" x="611"/>
        <item m="1" x="80"/>
        <item m="1" x="778"/>
        <item m="1" x="145"/>
        <item m="1" x="539"/>
        <item m="1" x="311"/>
        <item m="1" x="404"/>
        <item m="1" x="563"/>
        <item m="1" x="680"/>
        <item m="1" x="671"/>
        <item m="1" x="794"/>
        <item m="1" x="40"/>
        <item m="1" x="457"/>
        <item m="1" x="541"/>
        <item m="1" x="446"/>
        <item m="1" x="477"/>
        <item m="1" x="374"/>
        <item m="1" x="322"/>
        <item m="1" x="343"/>
        <item m="1" x="31"/>
        <item m="1" x="96"/>
        <item m="1" x="29"/>
        <item m="1" x="640"/>
        <item m="1" x="571"/>
        <item m="1" x="499"/>
        <item m="1" x="521"/>
        <item m="1" x="266"/>
        <item m="1" x="139"/>
        <item m="1" x="231"/>
        <item m="1" x="820"/>
        <item m="1" x="416"/>
        <item m="1" x="579"/>
        <item m="1" x="711"/>
        <item m="1" x="442"/>
        <item m="1" x="620"/>
        <item m="1" x="102"/>
        <item m="1" x="137"/>
        <item m="1" x="334"/>
        <item m="1" x="764"/>
        <item m="1" x="816"/>
        <item m="1" x="810"/>
        <item m="1" x="667"/>
        <item m="1" x="695"/>
        <item m="1" x="192"/>
        <item m="1" x="496"/>
        <item m="1" x="143"/>
        <item m="1" x="49"/>
        <item m="1" x="199"/>
        <item m="1" x="658"/>
        <item m="1" x="746"/>
        <item m="1" x="290"/>
        <item m="1" x="581"/>
        <item n="RUGGERI ANDREA  " m="1" x="587"/>
        <item m="1" x="467"/>
        <item m="1" x="16"/>
        <item m="1" x="545"/>
        <item m="1" x="302"/>
        <item m="1" x="625"/>
        <item m="1" x="161"/>
        <item m="1" x="744"/>
        <item m="1" x="67"/>
        <item m="1" x="757"/>
        <item m="1" x="755"/>
        <item m="1" x="650"/>
        <item m="1" x="619"/>
        <item m="1" x="388"/>
        <item m="1" x="632"/>
        <item m="1" x="97"/>
        <item m="1" x="332"/>
        <item m="1" x="279"/>
        <item m="1" x="702"/>
        <item m="1" x="646"/>
        <item m="1" x="75"/>
        <item m="1" x="513"/>
        <item m="1" x="252"/>
        <item m="1" x="169"/>
        <item m="1" x="119"/>
        <item m="1" x="714"/>
        <item m="1" x="190"/>
        <item m="1" x="340"/>
        <item m="1" x="307"/>
        <item m="1" x="212"/>
        <item m="1" x="766"/>
        <item m="1" x="623"/>
        <item m="1" x="42"/>
        <item m="1" x="274"/>
        <item m="1" x="679"/>
        <item m="1" x="282"/>
        <item m="1" x="159"/>
        <item m="1" x="235"/>
        <item m="1" x="792"/>
        <item m="1" x="683"/>
        <item m="1" x="807"/>
        <item m="1" x="262"/>
        <item m="1" x="739"/>
        <item m="1" x="131"/>
        <item m="1" x="601"/>
        <item m="1" x="270"/>
        <item m="1" x="53"/>
        <item m="1" x="815"/>
        <item m="1" x="763"/>
        <item m="1" x="108"/>
        <item m="1" x="346"/>
        <item m="1" x="460"/>
        <item m="1" x="176"/>
        <item m="1" x="297"/>
        <item m="1" x="435"/>
        <item m="1" x="511"/>
        <item m="1" x="286"/>
        <item m="1" x="373"/>
        <item m="1" x="595"/>
        <item m="1" x="543"/>
        <item m="1" x="666"/>
        <item m="1" x="267"/>
        <item m="1" x="434"/>
        <item m="1" x="273"/>
        <item m="1" x="292"/>
        <item m="1" x="220"/>
        <item m="1" x="572"/>
        <item m="1" x="330"/>
        <item m="1" x="117"/>
        <item m="1" x="508"/>
        <item m="1" x="124"/>
        <item m="1" x="170"/>
        <item m="1" x="41"/>
        <item m="1" x="276"/>
        <item m="1" x="461"/>
        <item m="1" x="207"/>
        <item m="1" x="265"/>
        <item m="1" x="804"/>
        <item m="1" x="26"/>
        <item m="1" x="651"/>
        <item m="1" x="437"/>
        <item m="1" x="260"/>
        <item m="1" x="604"/>
        <item m="1" x="780"/>
        <item m="1" x="568"/>
        <item m="1" x="278"/>
        <item m="1" x="495"/>
        <item m="1" x="257"/>
        <item m="1" x="745"/>
        <item m="1" x="232"/>
        <item m="1" x="90"/>
        <item m="1" x="483"/>
        <item m="1" x="369"/>
        <item m="1" x="769"/>
        <item m="1" x="174"/>
        <item m="1" x="492"/>
        <item m="1" x="630"/>
        <item m="1" x="298"/>
        <item m="1" x="385"/>
        <item m="1" x="540"/>
        <item m="1" x="229"/>
        <item m="1" x="118"/>
        <item m="1" x="814"/>
        <item m="1" x="773"/>
        <item m="1" x="471"/>
        <item m="1" x="319"/>
        <item m="1" x="184"/>
        <item m="1" x="34"/>
        <item m="1" x="812"/>
        <item m="1" x="525"/>
        <item m="1" x="375"/>
        <item m="1" x="538"/>
        <item m="1" x="798"/>
        <item m="1" x="351"/>
        <item m="1" x="100"/>
        <item m="1" x="585"/>
        <item m="1" x="509"/>
        <item m="1" x="248"/>
        <item m="1" x="474"/>
        <item m="1" x="216"/>
        <item m="1" x="363"/>
        <item m="1" x="127"/>
        <item m="1" x="504"/>
        <item m="1" x="485"/>
        <item m="1" x="180"/>
        <item m="1" x="27"/>
        <item m="1" x="596"/>
        <item m="1" x="254"/>
        <item m="1" x="530"/>
        <item m="1" x="327"/>
        <item m="1" x="645"/>
        <item m="1" x="420"/>
        <item m="1" x="126"/>
        <item m="1" x="569"/>
        <item m="1" x="306"/>
        <item m="1" x="825"/>
        <item m="1" x="427"/>
        <item m="1" x="591"/>
        <item m="1" x="393"/>
        <item m="1" x="598"/>
        <item m="1" x="344"/>
        <item m="1" x="607"/>
        <item m="1" x="637"/>
        <item m="1" x="582"/>
        <item m="1" x="130"/>
        <item m="1" x="210"/>
        <item m="1" x="664"/>
        <item m="1" x="349"/>
        <item m="1" x="337"/>
        <item m="1" x="377"/>
        <item m="1" x="36"/>
        <item m="1" x="93"/>
        <item m="1" x="147"/>
        <item m="1" x="269"/>
        <item m="1" x="818"/>
        <item m="1" x="203"/>
        <item m="1" x="283"/>
        <item m="1" x="104"/>
        <item m="1" x="247"/>
        <item n="FACCO FEDERICO (mar) " m="1" x="441"/>
        <item m="1" x="355"/>
        <item x="5"/>
        <item m="1" x="238"/>
        <item m="1" x="59"/>
        <item m="1" x="383"/>
        <item m="1" x="151"/>
        <item m="1" x="597"/>
        <item m="1" x="628"/>
        <item m="1" x="357"/>
        <item m="1" x="806"/>
        <item m="1" x="761"/>
        <item m="1" x="784"/>
        <item m="1" x="715"/>
        <item m="1" x="54"/>
        <item m="1" x="138"/>
        <item m="1" x="458"/>
        <item m="1" x="255"/>
        <item m="1" x="397"/>
        <item m="1" x="323"/>
        <item m="1" x="101"/>
        <item m="1" x="65"/>
        <item m="1" x="253"/>
        <item m="1" x="58"/>
        <item m="1" x="738"/>
        <item m="1" x="796"/>
        <item m="1" x="559"/>
        <item m="1" x="242"/>
        <item m="1" x="795"/>
        <item m="1" x="655"/>
        <item m="1" x="316"/>
        <item m="1" x="285"/>
        <item m="1" x="20"/>
        <item m="1" x="287"/>
        <item m="1" x="173"/>
        <item m="1" x="660"/>
        <item m="1" x="191"/>
        <item m="1" x="531"/>
        <item m="1" x="510"/>
        <item m="1" x="335"/>
        <item m="1" x="589"/>
        <item m="1" x="196"/>
        <item m="1" x="183"/>
        <item m="1" x="451"/>
        <item m="1" x="654"/>
        <item m="1" x="360"/>
        <item m="1" x="643"/>
        <item m="1" x="264"/>
        <item m="1" x="66"/>
        <item m="1" x="642"/>
        <item m="1" x="160"/>
        <item m="1" x="758"/>
        <item m="1" x="51"/>
        <item m="1" x="178"/>
        <item m="1" x="822"/>
        <item m="1" x="381"/>
        <item m="1" x="52"/>
        <item m="1" x="797"/>
        <item m="1" x="350"/>
        <item m="1" x="56"/>
        <item m="1" x="685"/>
        <item m="1" x="673"/>
        <item m="1" x="163"/>
        <item m="1" x="300"/>
        <item m="1" x="756"/>
        <item m="1" x="609"/>
        <item m="1" x="452"/>
        <item m="1" x="657"/>
        <item m="1" x="71"/>
        <item m="1" x="259"/>
        <item m="1" x="243"/>
        <item m="1" x="682"/>
        <item m="1" x="546"/>
        <item m="1" x="325"/>
        <item m="1" x="338"/>
        <item m="1" x="421"/>
        <item m="1" x="669"/>
        <item m="1" x="74"/>
        <item m="1" x="44"/>
        <item m="1" x="562"/>
        <item m="1" x="668"/>
        <item m="1" x="367"/>
        <item m="1" x="515"/>
        <item m="1" x="740"/>
        <item m="1" x="372"/>
        <item m="1" x="603"/>
        <item m="1" x="288"/>
        <item m="1" x="162"/>
        <item m="1" x="772"/>
        <item m="1" x="497"/>
        <item m="1" x="336"/>
        <item m="1" x="429"/>
        <item m="1" x="321"/>
        <item m="1" x="225"/>
        <item m="1" x="608"/>
        <item m="1" x="805"/>
        <item m="1" x="215"/>
        <item m="1" x="164"/>
        <item m="1" x="175"/>
        <item m="1" x="544"/>
        <item m="1" x="473"/>
        <item m="1" x="475"/>
        <item m="1" x="417"/>
        <item m="1" x="48"/>
        <item m="1" x="748"/>
        <item m="1" x="536"/>
        <item m="1" x="236"/>
        <item m="1" x="389"/>
        <item m="1" x="573"/>
        <item m="1" x="202"/>
        <item m="1" x="70"/>
        <item m="1" x="672"/>
        <item m="1" x="453"/>
        <item m="1" x="759"/>
        <item m="1" x="762"/>
        <item m="1" x="46"/>
        <item m="1" x="592"/>
        <item m="1" x="418"/>
        <item m="1" x="172"/>
        <item m="1" x="674"/>
        <item m="1" x="479"/>
        <item m="1" x="505"/>
        <item m="1" x="736"/>
        <item m="1" x="753"/>
        <item m="1" x="98"/>
        <item m="1" x="211"/>
        <item m="1" x="481"/>
        <item m="1" x="386"/>
        <item m="1" x="89"/>
        <item m="1" x="448"/>
        <item m="1" x="578"/>
        <item m="1" x="77"/>
        <item m="1" x="635"/>
        <item m="1" x="129"/>
        <item m="1" x="698"/>
        <item m="1" x="722"/>
        <item m="1" x="347"/>
        <item m="1" x="105"/>
        <item m="1" x="491"/>
        <item m="1" x="275"/>
        <item m="1" x="21"/>
        <item m="1" x="223"/>
        <item m="1" x="301"/>
        <item m="1" x="188"/>
        <item m="1" x="707"/>
        <item m="1" x="689"/>
        <item m="1" x="789"/>
        <item m="1" x="719"/>
        <item m="1" x="602"/>
        <item m="1" x="112"/>
        <item m="1" x="455"/>
        <item m="1" x="193"/>
        <item m="1" x="284"/>
        <item m="1" x="644"/>
        <item m="1" x="652"/>
        <item m="1" x="228"/>
        <item m="1" x="788"/>
        <item m="1" x="677"/>
        <item m="1" x="123"/>
        <item m="1" x="734"/>
        <item m="1" x="396"/>
        <item m="1" x="348"/>
        <item m="1" x="631"/>
        <item m="1" x="445"/>
        <item m="1" x="799"/>
        <item m="1" x="557"/>
        <item m="1" x="614"/>
        <item m="1" x="428"/>
        <item m="1" x="61"/>
        <item x="9"/>
        <item m="1" x="813"/>
        <item m="1" x="167"/>
        <item m="1" x="570"/>
        <item m="1" x="153"/>
        <item m="1" x="555"/>
        <item m="1" x="476"/>
        <item m="1" x="361"/>
        <item m="1" x="691"/>
        <item m="1" x="33"/>
        <item m="1" x="648"/>
        <item m="1" x="353"/>
        <item m="1" x="157"/>
        <item m="1" x="412"/>
        <item m="1" x="731"/>
        <item m="1" x="171"/>
        <item m="1" x="241"/>
        <item m="1" x="468"/>
        <item m="1" x="551"/>
        <item m="1" x="394"/>
        <item m="1" x="506"/>
        <item m="1" x="69"/>
        <item m="1" x="315"/>
        <item m="1" x="600"/>
        <item m="1" x="615"/>
        <item m="1" x="245"/>
        <item m="1" x="781"/>
        <item m="1" x="469"/>
        <item m="1" x="233"/>
        <item m="1" x="110"/>
        <item m="1" x="817"/>
        <item m="1" x="304"/>
        <item m="1" x="621"/>
        <item m="1" x="574"/>
        <item m="1" x="500"/>
        <item m="1" x="187"/>
        <item m="1" x="331"/>
        <item m="1" x="403"/>
        <item m="1" x="317"/>
        <item m="1" x="92"/>
        <item m="1" x="342"/>
        <item m="1" x="177"/>
        <item m="1" x="494"/>
        <item m="1" x="408"/>
        <item m="1" x="503"/>
        <item m="1" x="554"/>
        <item m="1" x="782"/>
        <item m="1" x="409"/>
        <item m="1" x="60"/>
        <item m="1" x="747"/>
        <item m="1" x="522"/>
        <item m="1" x="87"/>
        <item m="1" x="156"/>
        <item m="1" x="15"/>
        <item m="1" x="362"/>
        <item m="1" x="486"/>
        <item m="1" x="606"/>
        <item m="1" x="91"/>
        <item m="1" x="140"/>
        <item m="1" x="413"/>
        <item m="1" x="370"/>
        <item m="1" x="431"/>
        <item m="1" x="390"/>
        <item m="1" x="741"/>
        <item x="4"/>
        <item m="1" x="553"/>
        <item m="1" x="23"/>
        <item m="1" x="688"/>
        <item m="1" x="687"/>
        <item m="1" x="703"/>
        <item m="1" x="802"/>
        <item m="1" x="726"/>
        <item m="1" x="502"/>
        <item m="1" x="675"/>
        <item m="1" x="465"/>
        <item m="1" x="686"/>
        <item x="0"/>
        <item n="RUGGERI ANDREA(dic)" x="3"/>
        <item n="SALVAN STEFANO2" m="1" x="676"/>
        <item m="1" x="194"/>
        <item m="1" x="246"/>
        <item m="1" x="723"/>
        <item m="1" x="22"/>
        <item m="1" x="712"/>
        <item x="6"/>
        <item m="1" x="182"/>
        <item m="1" x="801"/>
        <item m="1" x="656"/>
        <item x="2"/>
        <item m="1" x="122"/>
        <item m="1" x="24"/>
        <item m="1" x="693"/>
        <item m="1" x="352"/>
        <item m="1" x="181"/>
        <item m="1" x="701"/>
        <item m="1" x="291"/>
        <item m="1" x="368"/>
        <item m="1" x="195"/>
        <item m="1" x="303"/>
        <item m="1" x="705"/>
        <item m="1" x="771"/>
        <item m="1" x="392"/>
        <item m="1" x="309"/>
        <item m="1" x="133"/>
        <item m="1" x="665"/>
        <item m="1" x="535"/>
        <item m="1" x="356"/>
        <item m="1" x="250"/>
        <item m="1" x="410"/>
        <item m="1" x="406"/>
        <item m="1" x="312"/>
        <item m="1" x="299"/>
        <item m="1" x="567"/>
        <item m="1" x="419"/>
        <item m="1" x="358"/>
        <item m="1" x="633"/>
        <item m="1" x="498"/>
        <item m="1" x="141"/>
        <item m="1" x="17"/>
        <item m="1" x="25"/>
        <item m="1" x="785"/>
        <item m="1" x="415"/>
        <item m="1" x="35"/>
        <item m="1" x="314"/>
        <item m="1" x="532"/>
        <item m="1" x="135"/>
        <item m="1" x="754"/>
        <item m="1" x="443"/>
        <item m="1" x="724"/>
        <item m="1" x="659"/>
        <item m="1" x="310"/>
        <item m="1" x="277"/>
        <item m="1" x="328"/>
        <item m="1" x="294"/>
        <item x="7"/>
        <item m="1" x="556"/>
        <item m="1" x="414"/>
        <item m="1" x="201"/>
        <item m="1" x="725"/>
        <item m="1" x="519"/>
        <item m="1" x="450"/>
        <item m="1" x="501"/>
        <item m="1" x="198"/>
        <item m="1" x="144"/>
        <item m="1" x="709"/>
        <item m="1" x="811"/>
        <item m="1" x="132"/>
        <item m="1" x="224"/>
        <item m="1" x="134"/>
        <item m="1" x="289"/>
        <item m="1" x="760"/>
        <item m="1" x="440"/>
        <item m="1" x="577"/>
        <item m="1" x="575"/>
        <item m="1" x="249"/>
        <item m="1" x="613"/>
        <item m="1" x="154"/>
        <item m="1" x="561"/>
        <item m="1" x="552"/>
        <item m="1" x="622"/>
        <item m="1" x="400"/>
        <item m="1" x="226"/>
        <item m="1" x="823"/>
        <item m="1" x="240"/>
        <item m="1" x="534"/>
        <item m="1" x="227"/>
        <item m="1" x="411"/>
        <item m="1" x="444"/>
        <item m="1" x="142"/>
        <item m="1" x="767"/>
        <item m="1" x="803"/>
        <item m="1" x="234"/>
        <item m="1" x="376"/>
        <item m="1" x="179"/>
        <item m="1" x="217"/>
        <item m="1" x="424"/>
        <item m="1" x="345"/>
        <item m="1" x="295"/>
        <item m="1" x="584"/>
        <item m="1" x="256"/>
        <item m="1" x="661"/>
        <item m="1" x="354"/>
        <item m="1" x="663"/>
        <item m="1" x="18"/>
        <item m="1" x="787"/>
        <item m="1" x="537"/>
        <item m="1" x="113"/>
        <item m="1" x="405"/>
        <item m="1" x="583"/>
        <item m="1" x="447"/>
        <item m="1" x="456"/>
        <item m="1" x="152"/>
        <item m="1" x="547"/>
        <item m="1" x="407"/>
        <item m="1" x="82"/>
        <item m="1" x="463"/>
        <item m="1" x="528"/>
        <item m="1" x="84"/>
        <item m="1" x="590"/>
        <item m="1" x="136"/>
        <item m="1" x="480"/>
        <item m="1" x="786"/>
        <item m="1" x="73"/>
        <item m="1" x="765"/>
        <item m="1" x="45"/>
        <item m="1" x="109"/>
        <item m="1" x="529"/>
        <item m="1" x="809"/>
        <item m="1" x="57"/>
        <item m="1" x="588"/>
        <item m="1" x="466"/>
        <item m="1" x="808"/>
        <item m="1" x="94"/>
        <item m="1" x="470"/>
        <item m="1" x="155"/>
        <item m="1" x="426"/>
        <item m="1" x="517"/>
        <item m="1" x="251"/>
        <item m="1" x="533"/>
        <item m="1" x="560"/>
        <item m="1" x="425"/>
        <item m="1" x="221"/>
        <item m="1" x="116"/>
        <item m="1" x="76"/>
        <item m="1" x="824"/>
        <item m="1" x="382"/>
        <item m="1" x="438"/>
        <item m="1" x="439"/>
        <item m="1" x="743"/>
        <item m="1" x="742"/>
        <item n="DE CARLI PIETRO ANTONIO    " m="1" x="634"/>
        <item m="1" x="14"/>
        <item m="1" x="507"/>
        <item m="1" x="649"/>
        <item m="1" x="624"/>
        <item m="1" x="751"/>
        <item m="1" x="580"/>
        <item m="1" x="696"/>
        <item m="1" x="459"/>
        <item m="1" x="690"/>
        <item m="1" x="484"/>
        <item m="1" x="721"/>
        <item m="1" x="566"/>
        <item m="1" x="716"/>
        <item m="1" x="281"/>
        <item x="1"/>
        <item x="11"/>
        <item x="10"/>
        <item m="1" x="730"/>
        <item m="1" x="612"/>
        <item m="1" x="542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0"/>
  </rowFields>
  <rowItems count="13">
    <i>
      <x v="408"/>
    </i>
    <i>
      <x v="575"/>
    </i>
    <i>
      <x v="639"/>
    </i>
    <i>
      <x v="651"/>
    </i>
    <i>
      <x v="652"/>
    </i>
    <i>
      <x v="659"/>
    </i>
    <i>
      <x v="663"/>
    </i>
    <i>
      <x v="709"/>
    </i>
    <i>
      <x v="820"/>
    </i>
    <i>
      <x v="821"/>
    </i>
    <i>
      <x v="822"/>
    </i>
    <i>
      <x v="826"/>
    </i>
    <i t="grand">
      <x/>
    </i>
  </rowItems>
  <colItems count="1">
    <i/>
  </colItems>
  <dataFields count="1">
    <dataField name="Somma di totale ore" fld="5" baseField="0" baseItem="0"/>
  </dataFields>
  <formats count="41">
    <format dxfId="280">
      <pivotArea grandRow="1" outline="0" fieldPosition="0"/>
    </format>
    <format dxfId="279">
      <pivotArea dataOnly="0" labelOnly="1" outline="0" fieldPosition="0">
        <references count="1">
          <reference field="0" count="2">
            <x v="257"/>
            <x v="258"/>
          </reference>
        </references>
      </pivotArea>
    </format>
    <format dxfId="278">
      <pivotArea dataOnly="0" labelOnly="1" outline="0" fieldPosition="0">
        <references count="1">
          <reference field="0" count="2">
            <x v="279"/>
            <x v="280"/>
          </reference>
        </references>
      </pivotArea>
    </format>
    <format dxfId="277">
      <pivotArea dataOnly="0" labelOnly="1" outline="0" fieldPosition="0">
        <references count="1">
          <reference field="0" count="1">
            <x v="278"/>
          </reference>
        </references>
      </pivotArea>
    </format>
    <format dxfId="276">
      <pivotArea dataOnly="0" labelOnly="1" outline="0" fieldPosition="0">
        <references count="1">
          <reference field="0" count="2">
            <x v="281"/>
            <x v="282"/>
          </reference>
        </references>
      </pivotArea>
    </format>
    <format dxfId="275">
      <pivotArea dataOnly="0" labelOnly="1" outline="0" fieldPosition="0">
        <references count="1">
          <reference field="0" count="1">
            <x v="283"/>
          </reference>
        </references>
      </pivotArea>
    </format>
    <format dxfId="274">
      <pivotArea grandRow="1" outline="0" fieldPosition="0"/>
    </format>
    <format dxfId="273">
      <pivotArea dataOnly="0" labelOnly="1" outline="0" fieldPosition="0">
        <references count="1">
          <reference field="0" count="2">
            <x v="257"/>
            <x v="258"/>
          </reference>
        </references>
      </pivotArea>
    </format>
    <format dxfId="272">
      <pivotArea dataOnly="0" labelOnly="1" outline="0" fieldPosition="0">
        <references count="1">
          <reference field="0" count="2">
            <x v="293"/>
            <x v="294"/>
          </reference>
        </references>
      </pivotArea>
    </format>
    <format dxfId="271">
      <pivotArea dataOnly="0" labelOnly="1" outline="0" fieldPosition="0">
        <references count="1">
          <reference field="0" count="1">
            <x v="269"/>
          </reference>
        </references>
      </pivotArea>
    </format>
    <format dxfId="270">
      <pivotArea dataOnly="0" labelOnly="1" outline="0" fieldPosition="0">
        <references count="1">
          <reference field="0" count="1">
            <x v="285"/>
          </reference>
        </references>
      </pivotArea>
    </format>
    <format dxfId="269">
      <pivotArea dataOnly="0" labelOnly="1" outline="0" fieldPosition="0">
        <references count="1">
          <reference field="0" count="1">
            <x v="300"/>
          </reference>
        </references>
      </pivotArea>
    </format>
    <format dxfId="268">
      <pivotArea dataOnly="0" labelOnly="1" outline="0" fieldPosition="0">
        <references count="1">
          <reference field="0" count="1">
            <x v="301"/>
          </reference>
        </references>
      </pivotArea>
    </format>
    <format dxfId="267">
      <pivotArea dataOnly="0" labelOnly="1" outline="0" fieldPosition="0">
        <references count="1">
          <reference field="0" count="1">
            <x v="302"/>
          </reference>
        </references>
      </pivotArea>
    </format>
    <format dxfId="266">
      <pivotArea dataOnly="0" labelOnly="1" outline="0" fieldPosition="0">
        <references count="1">
          <reference field="0" count="1">
            <x v="303"/>
          </reference>
        </references>
      </pivotArea>
    </format>
    <format dxfId="265">
      <pivotArea dataOnly="0" labelOnly="1" outline="0" fieldPosition="0">
        <references count="1">
          <reference field="0" count="1">
            <x v="299"/>
          </reference>
        </references>
      </pivotArea>
    </format>
    <format dxfId="264">
      <pivotArea dataOnly="0" labelOnly="1" outline="0" fieldPosition="0">
        <references count="1">
          <reference field="0" count="1">
            <x v="305"/>
          </reference>
        </references>
      </pivotArea>
    </format>
    <format dxfId="263">
      <pivotArea dataOnly="0" labelOnly="1" outline="0" fieldPosition="0">
        <references count="1">
          <reference field="0" count="1">
            <x v="273"/>
          </reference>
        </references>
      </pivotArea>
    </format>
    <format dxfId="262">
      <pivotArea dataOnly="0" labelOnly="1" outline="0" fieldPosition="0">
        <references count="1">
          <reference field="0" count="1">
            <x v="258"/>
          </reference>
        </references>
      </pivotArea>
    </format>
    <format dxfId="261">
      <pivotArea dataOnly="0" labelOnly="1" outline="0" fieldPosition="0">
        <references count="1">
          <reference field="0" count="1">
            <x v="195"/>
          </reference>
        </references>
      </pivotArea>
    </format>
    <format dxfId="260">
      <pivotArea dataOnly="0" labelOnly="1" outline="0" fieldPosition="0">
        <references count="1">
          <reference field="0" count="1">
            <x v="195"/>
          </reference>
        </references>
      </pivotArea>
    </format>
    <format dxfId="259">
      <pivotArea dataOnly="0" labelOnly="1" outline="0" fieldPosition="0">
        <references count="1">
          <reference field="0" count="1">
            <x v="261"/>
          </reference>
        </references>
      </pivotArea>
    </format>
    <format dxfId="258">
      <pivotArea dataOnly="0" labelOnly="1" outline="0" fieldPosition="0">
        <references count="1">
          <reference field="0" count="1">
            <x v="308"/>
          </reference>
        </references>
      </pivotArea>
    </format>
    <format dxfId="257">
      <pivotArea dataOnly="0" labelOnly="1" outline="0" fieldPosition="0">
        <references count="1">
          <reference field="0" count="2">
            <x v="209"/>
            <x v="210"/>
          </reference>
        </references>
      </pivotArea>
    </format>
    <format dxfId="256">
      <pivotArea dataOnly="0" labelOnly="1" outline="0" fieldPosition="0">
        <references count="1">
          <reference field="0" count="1">
            <x v="211"/>
          </reference>
        </references>
      </pivotArea>
    </format>
    <format dxfId="255">
      <pivotArea dataOnly="0" labelOnly="1" outline="0" fieldPosition="0">
        <references count="1">
          <reference field="0" count="2">
            <x v="212"/>
            <x v="213"/>
          </reference>
        </references>
      </pivotArea>
    </format>
    <format dxfId="254">
      <pivotArea dataOnly="0" labelOnly="1" outline="0" fieldPosition="0">
        <references count="1">
          <reference field="0" count="1">
            <x v="274"/>
          </reference>
        </references>
      </pivotArea>
    </format>
    <format dxfId="253">
      <pivotArea dataOnly="0" labelOnly="1" outline="0" fieldPosition="0">
        <references count="1">
          <reference field="0" count="1">
            <x v="254"/>
          </reference>
        </references>
      </pivotArea>
    </format>
    <format dxfId="252">
      <pivotArea dataOnly="0" labelOnly="1" outline="0" fieldPosition="0">
        <references count="1">
          <reference field="0" count="1">
            <x v="304"/>
          </reference>
        </references>
      </pivotArea>
    </format>
    <format dxfId="251">
      <pivotArea dataOnly="0" labelOnly="1" outline="0" fieldPosition="0">
        <references count="1">
          <reference field="0" count="1">
            <x v="208"/>
          </reference>
        </references>
      </pivotArea>
    </format>
    <format dxfId="250">
      <pivotArea dataOnly="0" labelOnly="1" outline="0" fieldPosition="0">
        <references count="1">
          <reference field="0" count="1">
            <x v="214"/>
          </reference>
        </references>
      </pivotArea>
    </format>
    <format dxfId="249">
      <pivotArea dataOnly="0" labelOnly="1" outline="0" fieldPosition="0">
        <references count="1">
          <reference field="0" count="1">
            <x v="309"/>
          </reference>
        </references>
      </pivotArea>
    </format>
    <format dxfId="248">
      <pivotArea dataOnly="0" labelOnly="1" outline="0" fieldPosition="0">
        <references count="1">
          <reference field="0" count="1">
            <x v="306"/>
          </reference>
        </references>
      </pivotArea>
    </format>
    <format dxfId="247">
      <pivotArea dataOnly="0" labelOnly="1" outline="0" fieldPosition="0">
        <references count="1">
          <reference field="0" count="1">
            <x v="310"/>
          </reference>
        </references>
      </pivotArea>
    </format>
    <format dxfId="246">
      <pivotArea dataOnly="0" labelOnly="1" outline="0" fieldPosition="0">
        <references count="1">
          <reference field="0" count="1">
            <x v="271"/>
          </reference>
        </references>
      </pivotArea>
    </format>
    <format dxfId="245">
      <pivotArea dataOnly="0" labelOnly="1" outline="0" fieldPosition="0">
        <references count="1">
          <reference field="0" count="1">
            <x v="311"/>
          </reference>
        </references>
      </pivotArea>
    </format>
    <format dxfId="244">
      <pivotArea dataOnly="0" labelOnly="1" outline="0" fieldPosition="0">
        <references count="1">
          <reference field="0" count="1">
            <x v="307"/>
          </reference>
        </references>
      </pivotArea>
    </format>
    <format dxfId="243">
      <pivotArea dataOnly="0" labelOnly="1" outline="0" fieldPosition="0">
        <references count="1">
          <reference field="0" count="1">
            <x v="312"/>
          </reference>
        </references>
      </pivotArea>
    </format>
    <format dxfId="242">
      <pivotArea dataOnly="0" labelOnly="1" outline="0" fieldPosition="0">
        <references count="1">
          <reference field="0" count="1">
            <x v="221"/>
          </reference>
        </references>
      </pivotArea>
    </format>
    <format dxfId="241">
      <pivotArea dataOnly="0" labelOnly="1" outline="0" fieldPosition="0">
        <references count="1">
          <reference field="0" count="3">
            <x v="258"/>
            <x v="285"/>
            <x v="303"/>
          </reference>
        </references>
      </pivotArea>
    </format>
    <format dxfId="240">
      <pivotArea dataOnly="0" labelOnly="1" outline="0" fieldPosition="0">
        <references count="1">
          <reference field="0" count="1">
            <x v="269"/>
          </reference>
        </references>
      </pivotArea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400-000000000000}" name="Tabella_pivot3" cacheId="27" dataOnRows="1" applyNumberFormats="0" applyBorderFormats="0" applyFontFormats="0" applyPatternFormats="0" applyAlignmentFormats="0" applyWidthHeightFormats="1" dataCaption="Dati" updatedVersion="8" minRefreshableVersion="3" asteriskTotals="1" showMultipleLabel="0" showMemberPropertyTips="0" useAutoFormatting="1" itemPrintTitles="1" createdVersion="6" indent="0" compact="0" compactData="0" gridDropZones="1">
  <location ref="A3:B17" firstHeaderRow="2" firstDataRow="2" firstDataCol="1"/>
  <pivotFields count="8">
    <pivotField axis="axisRow" compact="0" outline="0" subtotalTop="0" showAll="0" includeNewItemsInFilter="1">
      <items count="828">
        <item m="1" x="85"/>
        <item m="1" x="593"/>
        <item m="1" x="727"/>
        <item m="1" x="86"/>
        <item m="1" x="197"/>
        <item m="1" x="106"/>
        <item m="1" x="700"/>
        <item m="1" x="526"/>
        <item m="1" x="670"/>
        <item m="1" x="599"/>
        <item m="1" x="209"/>
        <item m="1" x="783"/>
        <item m="1" x="81"/>
        <item m="1" x="148"/>
        <item m="1" x="200"/>
        <item m="1" x="95"/>
        <item m="1" x="185"/>
        <item m="1" x="83"/>
        <item m="1" x="114"/>
        <item m="1" x="186"/>
        <item m="1" x="708"/>
        <item m="1" x="516"/>
        <item x="0"/>
        <item m="1" x="208"/>
        <item m="1" x="524"/>
        <item m="1" x="482"/>
        <item m="1" x="247"/>
        <item m="1" x="594"/>
        <item m="1" x="296"/>
        <item m="1" x="214"/>
        <item m="1" x="514"/>
        <item m="1" x="768"/>
        <item m="1" x="63"/>
        <item m="1" x="647"/>
        <item m="1" x="13"/>
        <item m="1" x="399"/>
        <item m="1" x="78"/>
        <item m="1" x="713"/>
        <item m="1" x="121"/>
        <item m="1" x="55"/>
        <item m="1" x="366"/>
        <item m="1" x="32"/>
        <item m="1" x="72"/>
        <item m="1" x="636"/>
        <item m="1" x="639"/>
        <item m="1" x="30"/>
        <item m="1" x="125"/>
        <item m="1" x="819"/>
        <item m="1" x="565"/>
        <item m="1" x="749"/>
        <item m="1" x="149"/>
        <item m="1" x="653"/>
        <item m="1" x="790"/>
        <item m="1" x="365"/>
        <item m="1" x="616"/>
        <item m="1" x="487"/>
        <item m="1" x="626"/>
        <item m="1" x="462"/>
        <item m="1" x="423"/>
        <item m="1" x="732"/>
        <item m="1" x="684"/>
        <item m="1" x="364"/>
        <item m="1" x="777"/>
        <item m="1" x="430"/>
        <item m="1" x="62"/>
        <item m="1" x="662"/>
        <item m="1" x="280"/>
        <item m="1" x="37"/>
        <item m="1" x="99"/>
        <item m="1" x="617"/>
        <item n="SALVAN STEFANO" m="1" x="371"/>
        <item m="1" x="120"/>
        <item m="1" x="433"/>
        <item m="1" x="333"/>
        <item m="1" x="548"/>
        <item m="1" x="128"/>
        <item m="1" x="641"/>
        <item m="1" x="339"/>
        <item m="1" x="717"/>
        <item m="1" x="384"/>
        <item m="1" x="359"/>
        <item m="1" x="379"/>
        <item m="1" x="699"/>
        <item m="1" x="272"/>
        <item m="1" x="380"/>
        <item m="1" x="478"/>
        <item m="1" x="718"/>
        <item m="1" x="219"/>
        <item m="1" x="204"/>
        <item m="1" x="64"/>
        <item m="1" x="205"/>
        <item m="1" x="706"/>
        <item m="1" x="735"/>
        <item m="1" x="318"/>
        <item m="1" x="305"/>
        <item m="1" x="493"/>
        <item h="1" x="12"/>
        <item m="1" x="586"/>
        <item m="1" x="293"/>
        <item m="1" x="432"/>
        <item m="1" x="800"/>
        <item m="1" x="308"/>
        <item m="1" x="422"/>
        <item m="1" x="115"/>
        <item m="1" x="464"/>
        <item m="1" x="158"/>
        <item m="1" x="341"/>
        <item m="1" x="774"/>
        <item m="1" x="168"/>
        <item m="1" x="271"/>
        <item m="1" x="605"/>
        <item m="1" x="103"/>
        <item m="1" x="733"/>
        <item m="1" x="549"/>
        <item m="1" x="518"/>
        <item m="1" x="402"/>
        <item m="1" x="729"/>
        <item m="1" x="629"/>
        <item m="1" x="206"/>
        <item m="1" x="449"/>
        <item m="1" x="489"/>
        <item m="1" x="222"/>
        <item m="1" x="395"/>
        <item m="1" x="213"/>
        <item m="1" x="472"/>
        <item m="1" x="752"/>
        <item m="1" x="79"/>
        <item m="1" x="793"/>
        <item m="1" x="261"/>
        <item m="1" x="728"/>
        <item m="1" x="387"/>
        <item m="1" x="107"/>
        <item m="1" x="146"/>
        <item m="1" x="68"/>
        <item m="1" x="454"/>
        <item m="1" x="737"/>
        <item m="1" x="779"/>
        <item m="1" x="239"/>
        <item m="1" x="263"/>
        <item x="2"/>
        <item m="1" x="710"/>
        <item m="1" x="618"/>
        <item m="1" x="520"/>
        <item m="1" x="488"/>
        <item m="1" x="258"/>
        <item m="1" x="38"/>
        <item m="1" x="244"/>
        <item m="1" x="550"/>
        <item m="1" x="681"/>
        <item m="1" x="50"/>
        <item m="1" x="47"/>
        <item m="1" x="230"/>
        <item m="1" x="523"/>
        <item m="1" x="720"/>
        <item m="1" x="564"/>
        <item m="1" x="401"/>
        <item m="1" x="43"/>
        <item m="1" x="490"/>
        <item m="1" x="692"/>
        <item m="1" x="165"/>
        <item m="1" x="436"/>
        <item m="1" x="750"/>
        <item m="1" x="237"/>
        <item m="1" x="150"/>
        <item m="1" x="111"/>
        <item m="1" x="627"/>
        <item m="1" x="88"/>
        <item m="1" x="558"/>
        <item m="1" x="329"/>
        <item m="1" x="776"/>
        <item m="1" x="791"/>
        <item m="1" x="638"/>
        <item m="1" x="313"/>
        <item m="1" x="166"/>
        <item m="1" x="821"/>
        <item m="1" x="678"/>
        <item m="1" x="694"/>
        <item m="1" x="39"/>
        <item m="1" x="826"/>
        <item m="1" x="527"/>
        <item m="1" x="189"/>
        <item m="1" x="610"/>
        <item m="1" x="697"/>
        <item m="1" x="378"/>
        <item m="1" x="704"/>
        <item m="1" x="391"/>
        <item m="1" x="770"/>
        <item m="1" x="28"/>
        <item m="1" x="324"/>
        <item m="1" x="775"/>
        <item m="1" x="320"/>
        <item m="1" x="326"/>
        <item m="1" x="512"/>
        <item m="1" x="19"/>
        <item m="1" x="611"/>
        <item m="1" x="80"/>
        <item m="1" x="778"/>
        <item m="1" x="218"/>
        <item m="1" x="145"/>
        <item m="1" x="539"/>
        <item m="1" x="311"/>
        <item m="1" x="404"/>
        <item m="1" x="563"/>
        <item m="1" x="680"/>
        <item m="1" x="671"/>
        <item m="1" x="794"/>
        <item m="1" x="40"/>
        <item m="1" x="457"/>
        <item m="1" x="541"/>
        <item m="1" x="398"/>
        <item m="1" x="268"/>
        <item m="1" x="576"/>
        <item m="1" x="446"/>
        <item m="1" x="477"/>
        <item m="1" x="374"/>
        <item m="1" x="322"/>
        <item m="1" x="343"/>
        <item m="1" x="31"/>
        <item m="1" x="96"/>
        <item m="1" x="29"/>
        <item m="1" x="640"/>
        <item m="1" x="571"/>
        <item m="1" x="499"/>
        <item m="1" x="521"/>
        <item m="1" x="266"/>
        <item m="1" x="139"/>
        <item m="1" x="231"/>
        <item m="1" x="820"/>
        <item m="1" x="416"/>
        <item m="1" x="579"/>
        <item m="1" x="711"/>
        <item m="1" x="442"/>
        <item m="1" x="620"/>
        <item m="1" x="102"/>
        <item m="1" x="137"/>
        <item m="1" x="334"/>
        <item m="1" x="764"/>
        <item m="1" x="816"/>
        <item m="1" x="810"/>
        <item m="1" x="667"/>
        <item m="1" x="695"/>
        <item m="1" x="192"/>
        <item m="1" x="496"/>
        <item m="1" x="143"/>
        <item m="1" x="49"/>
        <item m="1" x="199"/>
        <item m="1" x="658"/>
        <item m="1" x="746"/>
        <item m="1" x="290"/>
        <item m="1" x="581"/>
        <item m="1" x="587"/>
        <item m="1" x="467"/>
        <item m="1" x="16"/>
        <item m="1" x="545"/>
        <item m="1" x="302"/>
        <item m="1" x="625"/>
        <item m="1" x="161"/>
        <item m="1" x="744"/>
        <item m="1" x="67"/>
        <item m="1" x="757"/>
        <item m="1" x="755"/>
        <item m="1" x="650"/>
        <item m="1" x="619"/>
        <item m="1" x="388"/>
        <item m="1" x="632"/>
        <item m="1" x="97"/>
        <item m="1" x="332"/>
        <item m="1" x="279"/>
        <item m="1" x="702"/>
        <item m="1" x="646"/>
        <item m="1" x="75"/>
        <item m="1" x="513"/>
        <item m="1" x="252"/>
        <item m="1" x="169"/>
        <item m="1" x="119"/>
        <item m="1" x="714"/>
        <item m="1" x="355"/>
        <item m="1" x="190"/>
        <item m="1" x="340"/>
        <item m="1" x="307"/>
        <item m="1" x="212"/>
        <item m="1" x="766"/>
        <item m="1" x="623"/>
        <item m="1" x="42"/>
        <item m="1" x="274"/>
        <item m="1" x="679"/>
        <item m="1" x="282"/>
        <item m="1" x="159"/>
        <item m="1" x="235"/>
        <item m="1" x="792"/>
        <item m="1" x="683"/>
        <item m="1" x="807"/>
        <item m="1" x="262"/>
        <item m="1" x="739"/>
        <item m="1" x="131"/>
        <item m="1" x="601"/>
        <item m="1" x="270"/>
        <item m="1" x="53"/>
        <item m="1" x="815"/>
        <item m="1" x="763"/>
        <item m="1" x="108"/>
        <item m="1" x="346"/>
        <item m="1" x="460"/>
        <item m="1" x="176"/>
        <item m="1" x="297"/>
        <item m="1" x="435"/>
        <item m="1" x="511"/>
        <item m="1" x="286"/>
        <item m="1" x="373"/>
        <item m="1" x="595"/>
        <item m="1" x="543"/>
        <item m="1" x="666"/>
        <item m="1" x="267"/>
        <item m="1" x="434"/>
        <item m="1" x="273"/>
        <item m="1" x="292"/>
        <item m="1" x="220"/>
        <item m="1" x="572"/>
        <item m="1" x="330"/>
        <item m="1" x="117"/>
        <item m="1" x="508"/>
        <item m="1" x="124"/>
        <item m="1" x="170"/>
        <item m="1" x="41"/>
        <item m="1" x="276"/>
        <item m="1" x="461"/>
        <item m="1" x="207"/>
        <item m="1" x="265"/>
        <item m="1" x="804"/>
        <item m="1" x="26"/>
        <item m="1" x="651"/>
        <item m="1" x="437"/>
        <item m="1" x="260"/>
        <item m="1" x="604"/>
        <item m="1" x="780"/>
        <item m="1" x="568"/>
        <item m="1" x="278"/>
        <item m="1" x="495"/>
        <item m="1" x="257"/>
        <item m="1" x="745"/>
        <item m="1" x="232"/>
        <item m="1" x="90"/>
        <item m="1" x="483"/>
        <item m="1" x="369"/>
        <item m="1" x="769"/>
        <item m="1" x="174"/>
        <item m="1" x="492"/>
        <item m="1" x="630"/>
        <item m="1" x="298"/>
        <item m="1" x="385"/>
        <item m="1" x="540"/>
        <item m="1" x="229"/>
        <item m="1" x="118"/>
        <item m="1" x="814"/>
        <item m="1" x="773"/>
        <item m="1" x="471"/>
        <item m="1" x="319"/>
        <item m="1" x="184"/>
        <item m="1" x="34"/>
        <item m="1" x="812"/>
        <item m="1" x="525"/>
        <item m="1" x="375"/>
        <item m="1" x="538"/>
        <item m="1" x="798"/>
        <item m="1" x="351"/>
        <item m="1" x="100"/>
        <item m="1" x="585"/>
        <item m="1" x="509"/>
        <item m="1" x="248"/>
        <item m="1" x="474"/>
        <item m="1" x="216"/>
        <item m="1" x="363"/>
        <item m="1" x="127"/>
        <item m="1" x="504"/>
        <item m="1" x="485"/>
        <item m="1" x="180"/>
        <item m="1" x="27"/>
        <item m="1" x="596"/>
        <item m="1" x="254"/>
        <item m="1" x="530"/>
        <item m="1" x="327"/>
        <item m="1" x="645"/>
        <item m="1" x="420"/>
        <item m="1" x="126"/>
        <item m="1" x="569"/>
        <item m="1" x="306"/>
        <item m="1" x="825"/>
        <item m="1" x="427"/>
        <item m="1" x="591"/>
        <item m="1" x="393"/>
        <item m="1" x="598"/>
        <item m="1" x="344"/>
        <item m="1" x="607"/>
        <item m="1" x="637"/>
        <item m="1" x="582"/>
        <item m="1" x="130"/>
        <item m="1" x="210"/>
        <item m="1" x="664"/>
        <item m="1" x="349"/>
        <item m="1" x="337"/>
        <item m="1" x="377"/>
        <item m="1" x="36"/>
        <item m="1" x="93"/>
        <item m="1" x="147"/>
        <item m="1" x="269"/>
        <item m="1" x="818"/>
        <item m="1" x="203"/>
        <item m="1" x="283"/>
        <item m="1" x="104"/>
        <item m="1" x="441"/>
        <item x="5"/>
        <item m="1" x="238"/>
        <item m="1" x="59"/>
        <item m="1" x="383"/>
        <item m="1" x="151"/>
        <item m="1" x="597"/>
        <item m="1" x="628"/>
        <item m="1" x="357"/>
        <item m="1" x="806"/>
        <item m="1" x="761"/>
        <item m="1" x="784"/>
        <item m="1" x="715"/>
        <item m="1" x="54"/>
        <item m="1" x="138"/>
        <item m="1" x="458"/>
        <item m="1" x="255"/>
        <item m="1" x="397"/>
        <item m="1" x="323"/>
        <item m="1" x="101"/>
        <item m="1" x="65"/>
        <item m="1" x="253"/>
        <item m="1" x="58"/>
        <item m="1" x="738"/>
        <item m="1" x="796"/>
        <item m="1" x="559"/>
        <item m="1" x="242"/>
        <item m="1" x="795"/>
        <item m="1" x="655"/>
        <item m="1" x="316"/>
        <item m="1" x="285"/>
        <item m="1" x="20"/>
        <item m="1" x="287"/>
        <item m="1" x="173"/>
        <item m="1" x="660"/>
        <item m="1" x="191"/>
        <item m="1" x="531"/>
        <item m="1" x="510"/>
        <item m="1" x="335"/>
        <item m="1" x="589"/>
        <item m="1" x="196"/>
        <item m="1" x="183"/>
        <item m="1" x="451"/>
        <item m="1" x="654"/>
        <item m="1" x="360"/>
        <item m="1" x="643"/>
        <item m="1" x="264"/>
        <item m="1" x="66"/>
        <item m="1" x="642"/>
        <item m="1" x="160"/>
        <item m="1" x="758"/>
        <item m="1" x="51"/>
        <item m="1" x="178"/>
        <item m="1" x="822"/>
        <item m="1" x="381"/>
        <item m="1" x="52"/>
        <item m="1" x="797"/>
        <item m="1" x="350"/>
        <item m="1" x="56"/>
        <item m="1" x="685"/>
        <item m="1" x="673"/>
        <item m="1" x="163"/>
        <item m="1" x="300"/>
        <item m="1" x="756"/>
        <item m="1" x="609"/>
        <item m="1" x="452"/>
        <item m="1" x="657"/>
        <item m="1" x="71"/>
        <item m="1" x="259"/>
        <item m="1" x="243"/>
        <item m="1" x="682"/>
        <item m="1" x="546"/>
        <item m="1" x="325"/>
        <item m="1" x="421"/>
        <item m="1" x="669"/>
        <item m="1" x="74"/>
        <item m="1" x="44"/>
        <item m="1" x="562"/>
        <item m="1" x="668"/>
        <item m="1" x="367"/>
        <item m="1" x="515"/>
        <item m="1" x="740"/>
        <item m="1" x="372"/>
        <item m="1" x="603"/>
        <item m="1" x="288"/>
        <item m="1" x="162"/>
        <item m="1" x="772"/>
        <item m="1" x="497"/>
        <item m="1" x="336"/>
        <item m="1" x="429"/>
        <item m="1" x="321"/>
        <item m="1" x="225"/>
        <item m="1" x="608"/>
        <item m="1" x="805"/>
        <item m="1" x="215"/>
        <item m="1" x="164"/>
        <item m="1" x="175"/>
        <item m="1" x="544"/>
        <item m="1" x="473"/>
        <item m="1" x="475"/>
        <item m="1" x="417"/>
        <item m="1" x="48"/>
        <item m="1" x="748"/>
        <item m="1" x="536"/>
        <item m="1" x="236"/>
        <item m="1" x="389"/>
        <item m="1" x="573"/>
        <item m="1" x="202"/>
        <item m="1" x="70"/>
        <item m="1" x="672"/>
        <item m="1" x="453"/>
        <item m="1" x="759"/>
        <item m="1" x="762"/>
        <item m="1" x="46"/>
        <item m="1" x="592"/>
        <item m="1" x="418"/>
        <item m="1" x="172"/>
        <item m="1" x="674"/>
        <item m="1" x="479"/>
        <item m="1" x="505"/>
        <item m="1" x="736"/>
        <item m="1" x="753"/>
        <item m="1" x="98"/>
        <item m="1" x="211"/>
        <item m="1" x="481"/>
        <item m="1" x="386"/>
        <item m="1" x="89"/>
        <item m="1" x="448"/>
        <item m="1" x="578"/>
        <item m="1" x="77"/>
        <item m="1" x="635"/>
        <item m="1" x="129"/>
        <item m="1" x="698"/>
        <item m="1" x="722"/>
        <item m="1" x="347"/>
        <item m="1" x="105"/>
        <item m="1" x="491"/>
        <item m="1" x="275"/>
        <item m="1" x="21"/>
        <item m="1" x="223"/>
        <item m="1" x="301"/>
        <item m="1" x="188"/>
        <item m="1" x="707"/>
        <item m="1" x="689"/>
        <item m="1" x="789"/>
        <item m="1" x="719"/>
        <item m="1" x="602"/>
        <item m="1" x="112"/>
        <item m="1" x="455"/>
        <item m="1" x="193"/>
        <item m="1" x="284"/>
        <item m="1" x="644"/>
        <item m="1" x="652"/>
        <item m="1" x="228"/>
        <item m="1" x="788"/>
        <item m="1" x="677"/>
        <item m="1" x="123"/>
        <item m="1" x="734"/>
        <item m="1" x="396"/>
        <item m="1" x="348"/>
        <item m="1" x="631"/>
        <item m="1" x="445"/>
        <item m="1" x="799"/>
        <item m="1" x="557"/>
        <item m="1" x="614"/>
        <item m="1" x="428"/>
        <item m="1" x="61"/>
        <item x="9"/>
        <item m="1" x="813"/>
        <item m="1" x="167"/>
        <item m="1" x="570"/>
        <item m="1" x="153"/>
        <item m="1" x="555"/>
        <item m="1" x="476"/>
        <item m="1" x="361"/>
        <item m="1" x="691"/>
        <item m="1" x="33"/>
        <item m="1" x="648"/>
        <item m="1" x="353"/>
        <item m="1" x="157"/>
        <item m="1" x="412"/>
        <item m="1" x="731"/>
        <item m="1" x="171"/>
        <item m="1" x="241"/>
        <item m="1" x="468"/>
        <item m="1" x="551"/>
        <item m="1" x="394"/>
        <item m="1" x="506"/>
        <item m="1" x="69"/>
        <item m="1" x="315"/>
        <item m="1" x="600"/>
        <item m="1" x="615"/>
        <item m="1" x="245"/>
        <item m="1" x="781"/>
        <item m="1" x="469"/>
        <item m="1" x="233"/>
        <item m="1" x="110"/>
        <item m="1" x="817"/>
        <item m="1" x="304"/>
        <item m="1" x="621"/>
        <item m="1" x="574"/>
        <item m="1" x="500"/>
        <item m="1" x="187"/>
        <item m="1" x="331"/>
        <item m="1" x="403"/>
        <item m="1" x="317"/>
        <item m="1" x="92"/>
        <item m="1" x="342"/>
        <item m="1" x="177"/>
        <item m="1" x="494"/>
        <item m="1" x="408"/>
        <item m="1" x="503"/>
        <item m="1" x="554"/>
        <item m="1" x="782"/>
        <item m="1" x="409"/>
        <item m="1" x="60"/>
        <item m="1" x="747"/>
        <item m="1" x="522"/>
        <item m="1" x="87"/>
        <item m="1" x="156"/>
        <item m="1" x="15"/>
        <item m="1" x="362"/>
        <item m="1" x="486"/>
        <item m="1" x="606"/>
        <item m="1" x="91"/>
        <item m="1" x="140"/>
        <item m="1" x="413"/>
        <item m="1" x="370"/>
        <item m="1" x="431"/>
        <item m="1" x="390"/>
        <item m="1" x="741"/>
        <item x="4"/>
        <item m="1" x="553"/>
        <item m="1" x="23"/>
        <item m="1" x="688"/>
        <item m="1" x="687"/>
        <item m="1" x="703"/>
        <item m="1" x="802"/>
        <item m="1" x="726"/>
        <item m="1" x="502"/>
        <item m="1" x="675"/>
        <item m="1" x="116"/>
        <item m="1" x="465"/>
        <item m="1" x="686"/>
        <item n="RUGGERI ANDREA(dic)" x="3"/>
        <item n="SALVAN STEFANO2" m="1" x="676"/>
        <item m="1" x="194"/>
        <item m="1" x="246"/>
        <item m="1" x="723"/>
        <item m="1" x="22"/>
        <item m="1" x="338"/>
        <item m="1" x="712"/>
        <item x="6"/>
        <item m="1" x="182"/>
        <item m="1" x="801"/>
        <item m="1" x="656"/>
        <item m="1" x="122"/>
        <item m="1" x="24"/>
        <item m="1" x="693"/>
        <item m="1" x="352"/>
        <item m="1" x="181"/>
        <item m="1" x="701"/>
        <item m="1" x="291"/>
        <item m="1" x="368"/>
        <item m="1" x="195"/>
        <item m="1" x="303"/>
        <item m="1" x="705"/>
        <item m="1" x="771"/>
        <item m="1" x="392"/>
        <item m="1" x="309"/>
        <item m="1" x="133"/>
        <item m="1" x="665"/>
        <item m="1" x="535"/>
        <item m="1" x="356"/>
        <item m="1" x="250"/>
        <item m="1" x="410"/>
        <item m="1" x="406"/>
        <item m="1" x="312"/>
        <item m="1" x="299"/>
        <item m="1" x="567"/>
        <item m="1" x="419"/>
        <item m="1" x="358"/>
        <item m="1" x="633"/>
        <item m="1" x="498"/>
        <item m="1" x="141"/>
        <item m="1" x="17"/>
        <item m="1" x="25"/>
        <item m="1" x="785"/>
        <item m="1" x="415"/>
        <item m="1" x="35"/>
        <item m="1" x="314"/>
        <item m="1" x="532"/>
        <item m="1" x="135"/>
        <item m="1" x="754"/>
        <item m="1" x="443"/>
        <item m="1" x="724"/>
        <item m="1" x="659"/>
        <item m="1" x="310"/>
        <item m="1" x="277"/>
        <item m="1" x="328"/>
        <item m="1" x="294"/>
        <item x="7"/>
        <item m="1" x="556"/>
        <item m="1" x="414"/>
        <item m="1" x="201"/>
        <item m="1" x="725"/>
        <item m="1" x="519"/>
        <item m="1" x="450"/>
        <item m="1" x="501"/>
        <item m="1" x="198"/>
        <item m="1" x="144"/>
        <item m="1" x="709"/>
        <item m="1" x="811"/>
        <item m="1" x="132"/>
        <item m="1" x="224"/>
        <item m="1" x="134"/>
        <item m="1" x="289"/>
        <item m="1" x="760"/>
        <item m="1" x="440"/>
        <item m="1" x="577"/>
        <item m="1" x="575"/>
        <item m="1" x="249"/>
        <item m="1" x="613"/>
        <item m="1" x="154"/>
        <item m="1" x="561"/>
        <item m="1" x="552"/>
        <item m="1" x="622"/>
        <item m="1" x="400"/>
        <item m="1" x="226"/>
        <item m="1" x="823"/>
        <item m="1" x="240"/>
        <item m="1" x="534"/>
        <item m="1" x="227"/>
        <item m="1" x="411"/>
        <item m="1" x="444"/>
        <item m="1" x="142"/>
        <item m="1" x="767"/>
        <item m="1" x="803"/>
        <item m="1" x="234"/>
        <item m="1" x="376"/>
        <item m="1" x="179"/>
        <item m="1" x="217"/>
        <item m="1" x="424"/>
        <item m="1" x="345"/>
        <item m="1" x="295"/>
        <item m="1" x="584"/>
        <item m="1" x="256"/>
        <item m="1" x="661"/>
        <item m="1" x="354"/>
        <item m="1" x="663"/>
        <item m="1" x="18"/>
        <item m="1" x="787"/>
        <item m="1" x="537"/>
        <item m="1" x="113"/>
        <item m="1" x="405"/>
        <item m="1" x="583"/>
        <item m="1" x="447"/>
        <item m="1" x="456"/>
        <item m="1" x="152"/>
        <item m="1" x="547"/>
        <item m="1" x="407"/>
        <item m="1" x="82"/>
        <item m="1" x="463"/>
        <item m="1" x="528"/>
        <item m="1" x="84"/>
        <item m="1" x="590"/>
        <item m="1" x="136"/>
        <item m="1" x="480"/>
        <item m="1" x="786"/>
        <item m="1" x="73"/>
        <item m="1" x="765"/>
        <item m="1" x="45"/>
        <item m="1" x="109"/>
        <item m="1" x="529"/>
        <item m="1" x="809"/>
        <item m="1" x="57"/>
        <item m="1" x="588"/>
        <item m="1" x="466"/>
        <item m="1" x="808"/>
        <item m="1" x="94"/>
        <item m="1" x="470"/>
        <item m="1" x="155"/>
        <item m="1" x="426"/>
        <item m="1" x="517"/>
        <item m="1" x="251"/>
        <item m="1" x="533"/>
        <item m="1" x="560"/>
        <item m="1" x="425"/>
        <item m="1" x="221"/>
        <item m="1" x="76"/>
        <item m="1" x="824"/>
        <item m="1" x="382"/>
        <item m="1" x="438"/>
        <item m="1" x="439"/>
        <item m="1" x="743"/>
        <item m="1" x="742"/>
        <item m="1" x="634"/>
        <item m="1" x="14"/>
        <item m="1" x="507"/>
        <item m="1" x="649"/>
        <item m="1" x="624"/>
        <item m="1" x="751"/>
        <item m="1" x="580"/>
        <item m="1" x="696"/>
        <item m="1" x="459"/>
        <item m="1" x="690"/>
        <item m="1" x="484"/>
        <item m="1" x="721"/>
        <item m="1" x="566"/>
        <item m="1" x="716"/>
        <item m="1" x="281"/>
        <item x="1"/>
        <item x="11"/>
        <item x="10"/>
        <item m="1" x="730"/>
        <item m="1" x="612"/>
        <item m="1" x="542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</pivotFields>
  <rowFields count="1">
    <field x="0"/>
  </rowFields>
  <rowItems count="13">
    <i>
      <x v="22"/>
    </i>
    <i>
      <x v="139"/>
    </i>
    <i>
      <x v="410"/>
    </i>
    <i>
      <x v="576"/>
    </i>
    <i>
      <x v="640"/>
    </i>
    <i>
      <x v="653"/>
    </i>
    <i>
      <x v="661"/>
    </i>
    <i>
      <x v="710"/>
    </i>
    <i>
      <x v="820"/>
    </i>
    <i>
      <x v="821"/>
    </i>
    <i>
      <x v="822"/>
    </i>
    <i>
      <x v="826"/>
    </i>
    <i t="grand">
      <x/>
    </i>
  </rowItems>
  <colItems count="1">
    <i/>
  </colItems>
  <dataFields count="1">
    <dataField name="Somma di ore festive" fld="7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500-000000000000}" name="Tabella_pivot1" cacheId="23" dataOnRows="1" applyNumberFormats="0" applyBorderFormats="0" applyFontFormats="0" applyPatternFormats="0" applyAlignmentFormats="0" applyWidthHeightFormats="1" dataCaption="Dati" updatedVersion="8" minRefreshableVersion="3" showMultipleLabel="0" showMemberPropertyTips="0" useAutoFormatting="1" itemPrintTitles="1" createdVersion="6" indent="0" compact="0" compactData="0" gridDropZones="1">
  <location ref="A3:B18" firstHeaderRow="2" firstDataRow="2" firstDataCol="1"/>
  <pivotFields count="8">
    <pivotField axis="axisRow" compact="0" outline="0" subtotalTop="0" showAll="0" includeNewItemsInFilter="1">
      <items count="788">
        <item m="1" x="81"/>
        <item m="1" x="563"/>
        <item m="1" x="692"/>
        <item m="1" x="82"/>
        <item m="1" x="187"/>
        <item m="1" x="101"/>
        <item m="1" x="666"/>
        <item m="1" x="497"/>
        <item m="1" x="638"/>
        <item m="1" x="569"/>
        <item m="1" x="198"/>
        <item m="1" x="744"/>
        <item m="1" x="77"/>
        <item m="1" x="141"/>
        <item m="1" x="190"/>
        <item m="1" x="90"/>
        <item m="1" x="175"/>
        <item m="1" x="79"/>
        <item m="1" x="107"/>
        <item m="1" x="176"/>
        <item m="1" x="673"/>
        <item m="1" x="488"/>
        <item x="0"/>
        <item m="1" x="197"/>
        <item m="1" x="495"/>
        <item m="1" x="455"/>
        <item m="1" x="234"/>
        <item m="1" x="564"/>
        <item m="1" x="281"/>
        <item m="1" x="203"/>
        <item m="1" x="486"/>
        <item m="1" x="731"/>
        <item m="1" x="61"/>
        <item m="1" x="615"/>
        <item m="1" x="13"/>
        <item m="1" x="377"/>
        <item m="1" x="75"/>
        <item m="1" x="678"/>
        <item m="1" x="114"/>
        <item m="1" x="53"/>
        <item m="1" x="346"/>
        <item m="1" x="32"/>
        <item m="1" x="69"/>
        <item m="1" x="604"/>
        <item m="1" x="607"/>
        <item m="1" x="30"/>
        <item m="1" x="118"/>
        <item m="1" x="779"/>
        <item m="1" x="535"/>
        <item m="1" x="713"/>
        <item m="1" x="142"/>
        <item m="1" x="621"/>
        <item m="1" x="751"/>
        <item m="1" x="345"/>
        <item m="1" x="585"/>
        <item m="1" x="460"/>
        <item m="1" x="595"/>
        <item m="1" x="437"/>
        <item m="1" x="400"/>
        <item m="1" x="697"/>
        <item m="1" x="651"/>
        <item m="1" x="344"/>
        <item m="1" x="738"/>
        <item m="1" x="407"/>
        <item m="1" x="60"/>
        <item m="1" x="630"/>
        <item m="1" x="265"/>
        <item m="1" x="37"/>
        <item m="1" x="94"/>
        <item m="1" x="586"/>
        <item m="1" x="644"/>
        <item m="1" x="351"/>
        <item m="1" x="113"/>
        <item m="1" x="409"/>
        <item m="1" x="313"/>
        <item m="1" x="519"/>
        <item m="1" x="121"/>
        <item m="1" x="609"/>
        <item m="1" x="319"/>
        <item m="1" x="682"/>
        <item m="1" x="363"/>
        <item m="1" x="339"/>
        <item m="1" x="358"/>
        <item m="1" x="665"/>
        <item m="1" x="257"/>
        <item m="1" x="359"/>
        <item m="1" x="451"/>
        <item m="1" x="683"/>
        <item m="1" x="208"/>
        <item m="1" x="194"/>
        <item m="1" x="62"/>
        <item m="1" x="195"/>
        <item x="12"/>
        <item m="1" x="671"/>
        <item m="1" x="699"/>
        <item m="1" x="705"/>
        <item n="RUGGERI ANDREA(dic) " x="3"/>
        <item m="1" x="774"/>
        <item m="1" x="300"/>
        <item m="1" x="510"/>
        <item m="1" x="294"/>
        <item m="1" x="580"/>
        <item m="1" x="382"/>
        <item m="1" x="533"/>
        <item m="1" x="556"/>
        <item m="1" x="648"/>
        <item m="1" x="278"/>
        <item m="1" x="639"/>
        <item m="1" x="786"/>
        <item m="1" x="733"/>
        <item m="1" x="754"/>
        <item m="1" x="306"/>
        <item m="1" x="760"/>
        <item m="1" x="39"/>
        <item m="1" x="432"/>
        <item m="1" x="512"/>
        <item m="1" x="376"/>
        <item m="1" x="254"/>
        <item m="1" x="546"/>
        <item m="1" x="139"/>
        <item m="1" x="421"/>
        <item m="1" x="450"/>
        <item m="1" x="370"/>
        <item m="1" x="354"/>
        <item m="1" x="28"/>
        <item m="1" x="304"/>
        <item m="1" x="737"/>
        <item m="1" x="323"/>
        <item m="1" x="302"/>
        <item m="1" x="31"/>
        <item m="1" x="461"/>
        <item m="1" x="211"/>
        <item m="1" x="484"/>
        <item m="1" x="19"/>
        <item m="1" x="715"/>
        <item m="1" x="202"/>
        <item m="1" x="91"/>
        <item m="1" x="138"/>
        <item m="1" x="29"/>
        <item m="1" x="608"/>
        <item m="1" x="541"/>
        <item m="1" x="471"/>
        <item m="1" x="492"/>
        <item m="1" x="252"/>
        <item m="1" x="132"/>
        <item m="1" x="693"/>
        <item m="1" x="366"/>
        <item m="1" x="220"/>
        <item m="1" x="780"/>
        <item m="1" x="429"/>
        <item m="1" x="701"/>
        <item m="1" x="587"/>
        <item m="1" x="379"/>
        <item m="1" x="42"/>
        <item m="1" x="394"/>
        <item m="1" x="549"/>
        <item m="1" x="676"/>
        <item m="1" x="462"/>
        <item m="1" x="417"/>
        <item m="1" x="589"/>
        <item m="1" x="97"/>
        <item m="1" x="38"/>
        <item m="1" x="130"/>
        <item m="1" x="48"/>
        <item m="1" x="314"/>
        <item m="1" x="494"/>
        <item m="1" x="534"/>
        <item m="1" x="727"/>
        <item m="1" x="776"/>
        <item m="1" x="770"/>
        <item m="1" x="635"/>
        <item m="1" x="661"/>
        <item m="1" x="182"/>
        <item m="1" x="468"/>
        <item m="1" x="136"/>
        <item m="1" x="47"/>
        <item m="1" x="189"/>
        <item m="1" x="626"/>
        <item m="1" x="710"/>
        <item m="1" x="275"/>
        <item m="1" x="157"/>
        <item m="1" x="551"/>
        <item m="1" x="781"/>
        <item m="1" x="646"/>
        <item m="1" x="557"/>
        <item m="1" x="441"/>
        <item m="1" x="16"/>
        <item m="1" x="516"/>
        <item m="1" x="606"/>
        <item m="1" x="660"/>
        <item m="1" x="287"/>
        <item m="1" x="594"/>
        <item m="1" x="152"/>
        <item m="1" x="708"/>
        <item m="1" x="65"/>
        <item m="1" x="720"/>
        <item m="1" x="718"/>
        <item m="1" x="618"/>
        <item m="1" x="588"/>
        <item m="1" x="597"/>
        <item m="1" x="367"/>
        <item m="1" x="179"/>
        <item m="1" x="600"/>
        <item m="1" x="92"/>
        <item m="1" x="312"/>
        <item m="1" x="264"/>
        <item m="1" x="668"/>
        <item m="1" x="579"/>
        <item m="1" x="614"/>
        <item m="1" x="72"/>
        <item m="1" x="485"/>
        <item m="1" x="239"/>
        <item m="1" x="159"/>
        <item m="1" x="663"/>
        <item m="1" x="112"/>
        <item m="1" x="679"/>
        <item m="1" x="335"/>
        <item m="1" x="424"/>
        <item m="1" x="180"/>
        <item m="1" x="739"/>
        <item n="RUGGERI ANDREA " m="1" x="320"/>
        <item m="1" x="207"/>
        <item m="1" x="753"/>
        <item m="1" x="76"/>
        <item m="1" x="291"/>
        <item m="1" x="249"/>
        <item m="1" x="675"/>
        <item m="1" x="245"/>
        <item m="1" x="231"/>
        <item m="1" x="521"/>
        <item m="1" x="201"/>
        <item m="1" x="729"/>
        <item m="1" x="219"/>
        <item m="1" x="685"/>
        <item m="1" x="592"/>
        <item m="1" x="41"/>
        <item m="1" x="259"/>
        <item m="1" x="156"/>
        <item m="1" x="647"/>
        <item m="1" x="267"/>
        <item m="1" x="150"/>
        <item m="1" x="224"/>
        <item m="1" x="752"/>
        <item m="1" x="650"/>
        <item m="1" x="767"/>
        <item m="1" x="248"/>
        <item m="1" x="703"/>
        <item m="1" x="124"/>
        <item m="1" x="571"/>
        <item m="1" x="256"/>
        <item m="1" x="51"/>
        <item m="1" x="775"/>
        <item m="1" x="726"/>
        <item m="1" x="102"/>
        <item m="1" x="326"/>
        <item m="1" x="435"/>
        <item m="1" x="166"/>
        <item m="1" x="282"/>
        <item m="1" x="411"/>
        <item m="1" x="483"/>
        <item m="1" x="271"/>
        <item m="1" x="353"/>
        <item m="1" x="565"/>
        <item m="1" x="514"/>
        <item m="1" x="634"/>
        <item m="1" x="253"/>
        <item m="1" x="410"/>
        <item m="1" x="258"/>
        <item m="1" x="277"/>
        <item m="1" x="209"/>
        <item m="1" x="542"/>
        <item m="1" x="310"/>
        <item m="1" x="110"/>
        <item m="1" x="480"/>
        <item m="1" x="117"/>
        <item m="1" x="160"/>
        <item m="1" x="40"/>
        <item m="1" x="261"/>
        <item m="1" x="436"/>
        <item m="1" x="196"/>
        <item m="1" x="251"/>
        <item m="1" x="764"/>
        <item m="1" x="26"/>
        <item m="1" x="619"/>
        <item m="1" x="412"/>
        <item m="1" x="247"/>
        <item m="1" x="574"/>
        <item m="1" x="741"/>
        <item m="1" x="538"/>
        <item m="1" x="263"/>
        <item m="1" x="467"/>
        <item m="1" x="244"/>
        <item m="1" x="709"/>
        <item m="1" x="221"/>
        <item m="1" x="85"/>
        <item m="1" x="456"/>
        <item m="1" x="349"/>
        <item m="1" x="732"/>
        <item m="1" x="164"/>
        <item m="1" x="464"/>
        <item m="1" x="598"/>
        <item m="1" x="283"/>
        <item m="1" x="364"/>
        <item m="1" x="511"/>
        <item m="1" x="218"/>
        <item m="1" x="111"/>
        <item m="1" x="736"/>
        <item m="1" x="445"/>
        <item m="1" x="301"/>
        <item m="1" x="174"/>
        <item m="1" x="34"/>
        <item m="1" x="772"/>
        <item m="1" x="496"/>
        <item m="1" x="355"/>
        <item m="1" x="509"/>
        <item m="1" x="758"/>
        <item m="1" x="331"/>
        <item m="1" x="95"/>
        <item m="1" x="555"/>
        <item m="1" x="481"/>
        <item m="1" x="235"/>
        <item m="1" x="447"/>
        <item m="1" x="205"/>
        <item m="1" x="343"/>
        <item m="1" x="120"/>
        <item m="1" x="476"/>
        <item m="1" x="458"/>
        <item m="1" x="170"/>
        <item m="1" x="27"/>
        <item m="1" x="566"/>
        <item m="1" x="241"/>
        <item m="1" x="501"/>
        <item m="1" x="308"/>
        <item m="1" x="613"/>
        <item m="1" x="398"/>
        <item m="1" x="119"/>
        <item m="1" x="539"/>
        <item m="1" x="290"/>
        <item m="1" x="785"/>
        <item m="1" x="404"/>
        <item m="1" x="98"/>
        <item m="1" x="561"/>
        <item m="1" x="520"/>
        <item m="1" x="372"/>
        <item m="1" x="568"/>
        <item m="1" x="490"/>
        <item m="1" x="380"/>
        <item m="1" x="324"/>
        <item m="1" x="576"/>
        <item m="1" x="694"/>
        <item m="1" x="605"/>
        <item m="1" x="552"/>
        <item m="1" x="498"/>
        <item m="1" x="123"/>
        <item m="1" x="199"/>
        <item m="1" x="632"/>
        <item m="1" x="329"/>
        <item m="1" x="317"/>
        <item m="1" x="357"/>
        <item m="1" x="36"/>
        <item m="1" x="88"/>
        <item m="1" x="140"/>
        <item m="1" x="255"/>
        <item m="1" x="778"/>
        <item m="1" x="193"/>
        <item m="1" x="268"/>
        <item m="1" x="99"/>
        <item m="1" x="416"/>
        <item x="5"/>
        <item m="1" x="226"/>
        <item m="1" x="57"/>
        <item m="1" x="362"/>
        <item m="1" x="143"/>
        <item m="1" x="567"/>
        <item m="1" x="596"/>
        <item m="1" x="337"/>
        <item m="1" x="740"/>
        <item m="1" x="766"/>
        <item m="1" x="724"/>
        <item m="1" x="745"/>
        <item m="1" x="108"/>
        <item m="1" x="680"/>
        <item m="1" x="52"/>
        <item m="1" x="321"/>
        <item m="1" x="131"/>
        <item m="1" x="433"/>
        <item m="1" x="242"/>
        <item m="1" x="375"/>
        <item m="1" x="305"/>
        <item m="1" x="96"/>
        <item m="1" x="63"/>
        <item m="1" x="240"/>
        <item m="1" x="56"/>
        <item m="1" x="702"/>
        <item m="1" x="465"/>
        <item m="1" x="756"/>
        <item m="1" x="529"/>
        <item m="1" x="229"/>
        <item m="1" x="755"/>
        <item m="1" x="623"/>
        <item m="1" x="298"/>
        <item m="1" x="270"/>
        <item m="1" x="20"/>
        <item m="1" x="272"/>
        <item m="1" x="163"/>
        <item m="1" x="628"/>
        <item m="1" x="181"/>
        <item m="1" x="502"/>
        <item m="1" x="482"/>
        <item m="1" x="315"/>
        <item m="1" x="559"/>
        <item m="1" x="186"/>
        <item m="1" x="173"/>
        <item m="1" x="426"/>
        <item m="1" x="622"/>
        <item m="1" x="340"/>
        <item m="1" x="611"/>
        <item m="1" x="250"/>
        <item m="1" x="64"/>
        <item m="1" x="610"/>
        <item m="1" x="151"/>
        <item m="1" x="721"/>
        <item m="1" x="49"/>
        <item m="1" x="168"/>
        <item m="1" x="782"/>
        <item m="1" x="360"/>
        <item m="1" x="50"/>
        <item m="1" x="757"/>
        <item m="1" x="330"/>
        <item m="1" x="54"/>
        <item m="1" x="652"/>
        <item m="1" x="641"/>
        <item m="1" x="154"/>
        <item m="1" x="285"/>
        <item m="1" x="719"/>
        <item m="1" x="578"/>
        <item m="1" x="427"/>
        <item m="1" x="625"/>
        <item m="1" x="68"/>
        <item m="1" x="246"/>
        <item m="1" x="230"/>
        <item m="1" x="649"/>
        <item m="1" x="517"/>
        <item m="1" x="307"/>
        <item m="1" x="318"/>
        <item m="1" x="399"/>
        <item m="1" x="637"/>
        <item m="1" x="71"/>
        <item m="1" x="43"/>
        <item m="1" x="532"/>
        <item m="1" x="636"/>
        <item m="1" x="347"/>
        <item m="1" x="487"/>
        <item m="1" x="704"/>
        <item m="1" x="352"/>
        <item m="1" x="573"/>
        <item m="1" x="273"/>
        <item m="1" x="153"/>
        <item m="1" x="735"/>
        <item m="1" x="469"/>
        <item m="1" x="316"/>
        <item m="1" x="406"/>
        <item m="1" x="303"/>
        <item m="1" x="214"/>
        <item m="1" x="577"/>
        <item m="1" x="765"/>
        <item m="1" x="204"/>
        <item m="1" x="155"/>
        <item m="1" x="165"/>
        <item m="1" x="515"/>
        <item m="1" x="446"/>
        <item m="1" x="448"/>
        <item m="1" x="395"/>
        <item m="1" x="46"/>
        <item m="1" x="712"/>
        <item m="1" x="507"/>
        <item m="1" x="225"/>
        <item m="1" x="368"/>
        <item m="1" x="543"/>
        <item m="1" x="192"/>
        <item m="1" x="67"/>
        <item m="1" x="640"/>
        <item m="1" x="428"/>
        <item m="1" x="722"/>
        <item m="1" x="725"/>
        <item m="1" x="45"/>
        <item m="1" x="562"/>
        <item m="1" x="396"/>
        <item m="1" x="162"/>
        <item m="1" x="642"/>
        <item m="1" x="452"/>
        <item m="1" x="477"/>
        <item m="1" x="700"/>
        <item m="1" x="716"/>
        <item m="1" x="93"/>
        <item m="1" x="200"/>
        <item m="1" x="454"/>
        <item m="1" x="365"/>
        <item m="1" x="84"/>
        <item m="1" x="423"/>
        <item m="1" x="548"/>
        <item m="1" x="74"/>
        <item m="1" x="603"/>
        <item m="1" x="122"/>
        <item m="1" x="664"/>
        <item m="1" x="687"/>
        <item m="1" x="327"/>
        <item m="1" x="100"/>
        <item m="1" x="463"/>
        <item m="1" x="260"/>
        <item m="1" x="21"/>
        <item m="1" x="212"/>
        <item m="1" x="286"/>
        <item m="1" x="178"/>
        <item m="1" x="672"/>
        <item m="1" x="656"/>
        <item m="1" x="750"/>
        <item m="1" x="684"/>
        <item m="1" x="572"/>
        <item m="1" x="105"/>
        <item m="1" x="430"/>
        <item m="1" x="183"/>
        <item m="1" x="269"/>
        <item m="1" x="612"/>
        <item m="1" x="620"/>
        <item m="1" x="217"/>
        <item m="1" x="749"/>
        <item m="1" x="645"/>
        <item m="1" x="116"/>
        <item m="1" x="698"/>
        <item m="1" x="374"/>
        <item m="1" x="328"/>
        <item m="1" x="599"/>
        <item m="1" x="420"/>
        <item m="1" x="759"/>
        <item m="1" x="528"/>
        <item m="1" x="583"/>
        <item m="1" x="405"/>
        <item m="1" x="59"/>
        <item x="9"/>
        <item m="1" x="773"/>
        <item m="1" x="158"/>
        <item m="1" x="540"/>
        <item m="1" x="145"/>
        <item m="1" x="526"/>
        <item m="1" x="449"/>
        <item m="1" x="341"/>
        <item m="1" x="658"/>
        <item m="1" x="33"/>
        <item m="1" x="616"/>
        <item m="1" x="333"/>
        <item m="1" x="149"/>
        <item m="1" x="390"/>
        <item m="1" x="696"/>
        <item m="1" x="161"/>
        <item m="1" x="228"/>
        <item m="1" x="442"/>
        <item m="1" x="522"/>
        <item m="1" x="373"/>
        <item m="1" x="478"/>
        <item m="1" x="66"/>
        <item m="1" x="297"/>
        <item m="1" x="570"/>
        <item m="1" x="584"/>
        <item m="1" x="232"/>
        <item m="1" x="742"/>
        <item m="1" x="443"/>
        <item m="1" x="222"/>
        <item m="1" x="104"/>
        <item m="1" x="777"/>
        <item m="1" x="289"/>
        <item m="1" x="590"/>
        <item m="1" x="544"/>
        <item m="1" x="472"/>
        <item m="1" x="177"/>
        <item m="1" x="311"/>
        <item m="1" x="381"/>
        <item m="1" x="299"/>
        <item m="1" x="87"/>
        <item m="1" x="322"/>
        <item m="1" x="167"/>
        <item m="1" x="466"/>
        <item m="1" x="386"/>
        <item m="1" x="475"/>
        <item m="1" x="525"/>
        <item m="1" x="743"/>
        <item m="1" x="387"/>
        <item m="1" x="58"/>
        <item m="1" x="711"/>
        <item m="1" x="493"/>
        <item m="1" x="83"/>
        <item m="1" x="148"/>
        <item m="1" x="15"/>
        <item m="1" x="342"/>
        <item m="1" x="459"/>
        <item m="1" x="575"/>
        <item m="1" x="86"/>
        <item m="1" x="133"/>
        <item m="1" x="391"/>
        <item m="1" x="350"/>
        <item m="1" x="408"/>
        <item m="1" x="369"/>
        <item m="1" x="524"/>
        <item m="1" x="23"/>
        <item m="1" x="655"/>
        <item m="1" x="654"/>
        <item m="1" x="669"/>
        <item m="1" x="762"/>
        <item m="1" x="691"/>
        <item m="1" x="474"/>
        <item m="1" x="643"/>
        <item m="1" x="109"/>
        <item m="1" x="439"/>
        <item m="1" x="653"/>
        <item m="1" x="184"/>
        <item m="1" x="233"/>
        <item m="1" x="688"/>
        <item m="1" x="22"/>
        <item m="1" x="677"/>
        <item x="6"/>
        <item m="1" x="172"/>
        <item m="1" x="761"/>
        <item m="1" x="624"/>
        <item x="2"/>
        <item x="4"/>
        <item m="1" x="115"/>
        <item m="1" x="24"/>
        <item m="1" x="659"/>
        <item m="1" x="332"/>
        <item m="1" x="171"/>
        <item m="1" x="667"/>
        <item m="1" x="276"/>
        <item m="1" x="348"/>
        <item m="1" x="185"/>
        <item m="1" x="288"/>
        <item m="1" x="670"/>
        <item m="1" x="734"/>
        <item m="1" x="371"/>
        <item m="1" x="292"/>
        <item m="1" x="126"/>
        <item m="1" x="633"/>
        <item m="1" x="506"/>
        <item m="1" x="336"/>
        <item m="1" x="237"/>
        <item m="1" x="388"/>
        <item m="1" x="384"/>
        <item m="1" x="295"/>
        <item m="1" x="284"/>
        <item m="1" x="537"/>
        <item m="1" x="397"/>
        <item m="1" x="338"/>
        <item m="1" x="601"/>
        <item m="1" x="470"/>
        <item m="1" x="134"/>
        <item m="1" x="17"/>
        <item m="1" x="25"/>
        <item m="1" x="746"/>
        <item m="1" x="393"/>
        <item m="1" x="35"/>
        <item m="1" x="296"/>
        <item m="1" x="503"/>
        <item m="1" x="128"/>
        <item m="1" x="717"/>
        <item m="1" x="418"/>
        <item m="1" x="689"/>
        <item m="1" x="627"/>
        <item m="1" x="293"/>
        <item m="1" x="262"/>
        <item m="1" x="309"/>
        <item m="1" x="279"/>
        <item x="7"/>
        <item m="1" x="527"/>
        <item m="1" x="392"/>
        <item m="1" x="191"/>
        <item m="1" x="690"/>
        <item m="1" x="491"/>
        <item m="1" x="425"/>
        <item m="1" x="473"/>
        <item m="1" x="188"/>
        <item m="1" x="137"/>
        <item m="1" x="674"/>
        <item m="1" x="771"/>
        <item m="1" x="125"/>
        <item m="1" x="213"/>
        <item m="1" x="127"/>
        <item m="1" x="274"/>
        <item m="1" x="723"/>
        <item m="1" x="415"/>
        <item m="1" x="547"/>
        <item m="1" x="545"/>
        <item m="1" x="236"/>
        <item m="1" x="582"/>
        <item m="1" x="146"/>
        <item m="1" x="531"/>
        <item m="1" x="523"/>
        <item m="1" x="591"/>
        <item m="1" x="378"/>
        <item m="1" x="215"/>
        <item m="1" x="783"/>
        <item m="1" x="227"/>
        <item m="1" x="505"/>
        <item m="1" x="216"/>
        <item m="1" x="389"/>
        <item m="1" x="419"/>
        <item m="1" x="135"/>
        <item m="1" x="730"/>
        <item m="1" x="763"/>
        <item m="1" x="223"/>
        <item m="1" x="356"/>
        <item m="1" x="169"/>
        <item m="1" x="206"/>
        <item m="1" x="401"/>
        <item m="1" x="325"/>
        <item m="1" x="280"/>
        <item m="1" x="554"/>
        <item m="1" x="243"/>
        <item m="1" x="629"/>
        <item m="1" x="334"/>
        <item m="1" x="631"/>
        <item m="1" x="18"/>
        <item m="1" x="748"/>
        <item m="1" x="508"/>
        <item m="1" x="106"/>
        <item m="1" x="383"/>
        <item m="1" x="553"/>
        <item m="1" x="422"/>
        <item m="1" x="431"/>
        <item m="1" x="144"/>
        <item m="1" x="518"/>
        <item m="1" x="385"/>
        <item m="1" x="78"/>
        <item m="1" x="438"/>
        <item m="1" x="499"/>
        <item m="1" x="80"/>
        <item m="1" x="560"/>
        <item m="1" x="129"/>
        <item m="1" x="453"/>
        <item m="1" x="747"/>
        <item m="1" x="70"/>
        <item m="1" x="728"/>
        <item m="1" x="44"/>
        <item m="1" x="103"/>
        <item m="1" x="500"/>
        <item m="1" x="769"/>
        <item m="1" x="55"/>
        <item m="1" x="558"/>
        <item m="1" x="440"/>
        <item m="1" x="768"/>
        <item m="1" x="89"/>
        <item m="1" x="444"/>
        <item m="1" x="147"/>
        <item m="1" x="403"/>
        <item m="1" x="489"/>
        <item m="1" x="238"/>
        <item m="1" x="504"/>
        <item m="1" x="530"/>
        <item m="1" x="402"/>
        <item m="1" x="210"/>
        <item m="1" x="73"/>
        <item m="1" x="784"/>
        <item m="1" x="361"/>
        <item m="1" x="413"/>
        <item m="1" x="414"/>
        <item m="1" x="707"/>
        <item m="1" x="706"/>
        <item n="DE CARLI PIETRO ANTONIO)" m="1" x="602"/>
        <item m="1" x="14"/>
        <item m="1" x="479"/>
        <item m="1" x="617"/>
        <item m="1" x="593"/>
        <item m="1" x="714"/>
        <item m="1" x="550"/>
        <item m="1" x="662"/>
        <item m="1" x="434"/>
        <item m="1" x="657"/>
        <item m="1" x="457"/>
        <item m="1" x="686"/>
        <item m="1" x="536"/>
        <item m="1" x="681"/>
        <item m="1" x="266"/>
        <item x="1"/>
        <item x="11"/>
        <item x="10"/>
        <item m="1" x="695"/>
        <item m="1" x="581"/>
        <item m="1" x="513"/>
        <item x="8"/>
        <item t="default"/>
      </items>
    </pivotField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  <pivotField dataField="1" compact="0" outline="0" subtotalTop="0" showAll="0" includeNewItemsInFilter="1"/>
    <pivotField compact="0" outline="0" subtotalTop="0" showAll="0" includeNewItemsInFilter="1"/>
    <pivotField compact="0" outline="0" subtotalTop="0" showAll="0" includeNewItemsInFilter="1"/>
  </pivotFields>
  <rowFields count="1">
    <field x="0"/>
  </rowFields>
  <rowItems count="14">
    <i>
      <x v="22"/>
    </i>
    <i>
      <x v="92"/>
    </i>
    <i>
      <x v="96"/>
    </i>
    <i>
      <x v="368"/>
    </i>
    <i>
      <x v="539"/>
    </i>
    <i>
      <x v="619"/>
    </i>
    <i>
      <x v="623"/>
    </i>
    <i>
      <x v="624"/>
    </i>
    <i>
      <x v="670"/>
    </i>
    <i>
      <x v="780"/>
    </i>
    <i>
      <x v="781"/>
    </i>
    <i>
      <x v="782"/>
    </i>
    <i>
      <x v="786"/>
    </i>
    <i t="grand">
      <x/>
    </i>
  </rowItems>
  <colItems count="1">
    <i/>
  </colItems>
  <dataFields count="1">
    <dataField name="Somma di totale ore" fld="5" baseField="0" baseItem="0"/>
  </dataField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800-000000000000}" name="Tabella pivot1" cacheId="19" dataOnRows="1" applyNumberFormats="0" applyBorderFormats="0" applyFontFormats="0" applyPatternFormats="0" applyAlignmentFormats="0" applyWidthHeightFormats="1" dataCaption="Dati" updatedVersion="8" minRefreshableVersion="3" showMemberPropertyTips="0" useAutoFormatting="1" itemPrintTitles="1" createdVersion="6" indent="0" compact="0" compactData="0" gridDropZones="1">
  <location ref="A6:C14" firstHeaderRow="2" firstDataRow="2" firstDataCol="2"/>
  <pivotFields count="17">
    <pivotField compact="0" outline="0" showAll="0" includeNewItemsInFilter="1"/>
    <pivotField axis="axisRow" compact="0" outline="0" showAll="0" includeNewItemsInFilter="1" defaultSubtotal="0">
      <items count="6">
        <item x="0"/>
        <item x="4"/>
        <item x="2"/>
        <item x="1"/>
        <item m="1" x="5"/>
        <item x="3"/>
      </items>
    </pivotField>
    <pivotField compact="0" outline="0" showAll="0" includeNewItemsInFilter="1"/>
    <pivotField axis="axisRow" compact="0" outline="0" showAll="0" includeNewItemsInFilter="1">
      <items count="18">
        <item h="1" m="1" x="3"/>
        <item h="1" m="1" x="4"/>
        <item h="1" m="1" x="14"/>
        <item h="1" m="1" x="15"/>
        <item n="MAG" h="1" m="1" x="10"/>
        <item n="MAG2" m="1" x="8"/>
        <item m="1" x="2"/>
        <item x="0"/>
        <item m="1" x="9"/>
        <item m="1" x="7"/>
        <item m="1" x="11"/>
        <item m="1" x="12"/>
        <item m="1" x="6"/>
        <item m="1" x="13"/>
        <item m="1" x="16"/>
        <item m="1" x="5"/>
        <item x="1"/>
        <item t="default"/>
      </items>
    </pivotField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compact="0" outline="0" showAll="0" includeNewItemsInFilter="1"/>
    <pivotField dataField="1" compact="0" outline="0" showAll="0" includeNewItemsInFilter="1"/>
  </pivotFields>
  <rowFields count="2">
    <field x="1"/>
    <field x="3"/>
  </rowFields>
  <rowItems count="7">
    <i>
      <x/>
      <x v="7"/>
    </i>
    <i r="1">
      <x v="16"/>
    </i>
    <i>
      <x v="1"/>
      <x v="16"/>
    </i>
    <i>
      <x v="2"/>
      <x v="16"/>
    </i>
    <i>
      <x v="3"/>
      <x v="16"/>
    </i>
    <i>
      <x v="5"/>
      <x v="16"/>
    </i>
    <i t="grand">
      <x/>
    </i>
  </rowItems>
  <colItems count="1">
    <i/>
  </colItems>
  <dataFields count="1">
    <dataField name="Somma di Importo totale da liquidare" fld="16" baseField="0" baseItem="0" numFmtId="168"/>
  </dataFields>
  <formats count="45">
    <format dxfId="239">
      <pivotArea type="all" dataOnly="0" outline="0" fieldPosition="0"/>
    </format>
    <format dxfId="238">
      <pivotArea outline="0" fieldPosition="0"/>
    </format>
    <format dxfId="237">
      <pivotArea type="origin" dataOnly="0" labelOnly="1" outline="0" fieldPosition="0"/>
    </format>
    <format dxfId="236">
      <pivotArea field="1" type="button" dataOnly="0" labelOnly="1" outline="0" axis="axisRow" fieldPosition="0"/>
    </format>
    <format dxfId="235">
      <pivotArea field="3" type="button" dataOnly="0" labelOnly="1" outline="0" axis="axisRow" fieldPosition="1"/>
    </format>
    <format dxfId="234">
      <pivotArea dataOnly="0" labelOnly="1" outline="0" fieldPosition="0">
        <references count="1">
          <reference field="1" count="0"/>
        </references>
      </pivotArea>
    </format>
    <format dxfId="233">
      <pivotArea dataOnly="0" labelOnly="1" grandRow="1" outline="0" fieldPosition="0"/>
    </format>
    <format dxfId="232">
      <pivotArea type="topRight" dataOnly="0" labelOnly="1" outline="0" fieldPosition="0"/>
    </format>
    <format dxfId="231">
      <pivotArea type="all" dataOnly="0" outline="0" fieldPosition="0"/>
    </format>
    <format dxfId="230">
      <pivotArea outline="0" fieldPosition="0"/>
    </format>
    <format dxfId="229">
      <pivotArea type="origin" dataOnly="0" labelOnly="1" outline="0" fieldPosition="0"/>
    </format>
    <format dxfId="228">
      <pivotArea field="3" type="button" dataOnly="0" labelOnly="1" outline="0" axis="axisRow" fieldPosition="1"/>
    </format>
    <format dxfId="227">
      <pivotArea dataOnly="0" labelOnly="1" outline="0" fieldPosition="0">
        <references count="1">
          <reference field="1" count="0"/>
        </references>
      </pivotArea>
    </format>
    <format dxfId="226">
      <pivotArea dataOnly="0" labelOnly="1" grandRow="1" outline="0" fieldPosition="0"/>
    </format>
    <format dxfId="225">
      <pivotArea type="topRight" dataOnly="0" labelOnly="1" outline="0" fieldPosition="0"/>
    </format>
    <format dxfId="224">
      <pivotArea field="1" type="button" dataOnly="0" labelOnly="1" outline="0" axis="axisRow" fieldPosition="0"/>
    </format>
    <format dxfId="223">
      <pivotArea dataOnly="0" labelOnly="1" outline="0" fieldPosition="0">
        <references count="1">
          <reference field="1" count="3">
            <x v="1"/>
            <x v="2"/>
            <x v="3"/>
          </reference>
        </references>
      </pivotArea>
    </format>
    <format dxfId="222">
      <pivotArea dataOnly="0" labelOnly="1" outline="0" fieldPosition="0">
        <references count="1">
          <reference field="1" count="1">
            <x v="1"/>
          </reference>
        </references>
      </pivotArea>
    </format>
    <format dxfId="221">
      <pivotArea dataOnly="0" labelOnly="1" outline="0" fieldPosition="0">
        <references count="1">
          <reference field="1" count="1">
            <x v="3"/>
          </reference>
        </references>
      </pivotArea>
    </format>
    <format dxfId="220">
      <pivotArea type="origin" dataOnly="0" labelOnly="1" outline="0" fieldPosition="0"/>
    </format>
    <format dxfId="219">
      <pivotArea field="1" type="button" dataOnly="0" labelOnly="1" outline="0" axis="axisRow" fieldPosition="0"/>
    </format>
    <format dxfId="218">
      <pivotArea field="3" type="button" dataOnly="0" labelOnly="1" outline="0" axis="axisRow" fieldPosition="1"/>
    </format>
    <format dxfId="217">
      <pivotArea type="topRight" dataOnly="0" labelOnly="1" outline="0" fieldPosition="0"/>
    </format>
    <format dxfId="216">
      <pivotArea type="origin" dataOnly="0" labelOnly="1" outline="0" fieldPosition="0"/>
    </format>
    <format dxfId="215">
      <pivotArea field="1" type="button" dataOnly="0" labelOnly="1" outline="0" axis="axisRow" fieldPosition="0"/>
    </format>
    <format dxfId="214">
      <pivotArea field="3" type="button" dataOnly="0" labelOnly="1" outline="0" axis="axisRow" fieldPosition="1"/>
    </format>
    <format dxfId="213">
      <pivotArea type="topRight" dataOnly="0" labelOnly="1" outline="0" fieldPosition="0"/>
    </format>
    <format dxfId="212">
      <pivotArea grandRow="1" outline="0" fieldPosition="0"/>
    </format>
    <format dxfId="211">
      <pivotArea dataOnly="0" labelOnly="1" grandRow="1" outline="0" fieldPosition="0"/>
    </format>
    <format dxfId="210">
      <pivotArea grandRow="1" outline="0" fieldPosition="0"/>
    </format>
    <format dxfId="209">
      <pivotArea dataOnly="0" labelOnly="1" grandRow="1" outline="0" fieldPosition="0"/>
    </format>
    <format dxfId="208">
      <pivotArea grandRow="1" outline="0" fieldPosition="0"/>
    </format>
    <format dxfId="207">
      <pivotArea dataOnly="0" labelOnly="1" grandRow="1" outline="0" fieldPosition="0"/>
    </format>
    <format dxfId="206">
      <pivotArea outline="0" fieldPosition="0">
        <references count="1">
          <reference field="1" count="3" selected="0">
            <x v="1"/>
            <x v="2"/>
            <x v="3"/>
          </reference>
        </references>
      </pivotArea>
    </format>
    <format dxfId="205">
      <pivotArea grandRow="1" outline="0" fieldPosition="0"/>
    </format>
    <format dxfId="204">
      <pivotArea type="all" dataOnly="0" outline="0" fieldPosition="0"/>
    </format>
    <format dxfId="203">
      <pivotArea outline="0" fieldPosition="0"/>
    </format>
    <format dxfId="202">
      <pivotArea type="origin" dataOnly="0" labelOnly="1" outline="0" fieldPosition="0"/>
    </format>
    <format dxfId="201">
      <pivotArea field="1" type="button" dataOnly="0" labelOnly="1" outline="0" axis="axisRow" fieldPosition="0"/>
    </format>
    <format dxfId="200">
      <pivotArea field="3" type="button" dataOnly="0" labelOnly="1" outline="0" axis="axisRow" fieldPosition="1"/>
    </format>
    <format dxfId="199">
      <pivotArea dataOnly="0" labelOnly="1" outline="0" fieldPosition="0">
        <references count="1">
          <reference field="1" count="0"/>
        </references>
      </pivotArea>
    </format>
    <format dxfId="198">
      <pivotArea dataOnly="0" labelOnly="1" grandRow="1" outline="0" fieldPosition="0"/>
    </format>
    <format dxfId="197">
      <pivotArea type="topRight" dataOnly="0" labelOnly="1" outline="0" fieldPosition="0"/>
    </format>
    <format dxfId="196">
      <pivotArea dataOnly="0" labelOnly="1" outline="0" fieldPosition="0">
        <references count="1">
          <reference field="1" count="1">
            <x v="0"/>
          </reference>
        </references>
      </pivotArea>
    </format>
    <format dxfId="195">
      <pivotArea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ivotTable" Target="../pivotTables/pivot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7"/>
  <sheetViews>
    <sheetView tabSelected="1" zoomScale="160" zoomScaleNormal="160" workbookViewId="0">
      <selection sqref="A1:C18"/>
    </sheetView>
  </sheetViews>
  <sheetFormatPr defaultRowHeight="18" x14ac:dyDescent="0.25"/>
  <cols>
    <col min="1" max="1" width="49.28515625" style="54" customWidth="1"/>
    <col min="2" max="2" width="12.7109375" style="54" bestFit="1" customWidth="1"/>
    <col min="3" max="3" width="14" style="54" bestFit="1" customWidth="1"/>
    <col min="4" max="5" width="9.140625" style="54"/>
    <col min="6" max="6" width="13.7109375" style="54" customWidth="1"/>
    <col min="7" max="16384" width="9.140625" style="54"/>
  </cols>
  <sheetData>
    <row r="1" spans="1:39" x14ac:dyDescent="0.25">
      <c r="A1" s="65" t="s">
        <v>45</v>
      </c>
      <c r="B1" s="66"/>
      <c r="C1" s="67"/>
      <c r="D1" s="53"/>
      <c r="E1" s="53"/>
    </row>
    <row r="2" spans="1:39" ht="73.5" customHeight="1" x14ac:dyDescent="0.25">
      <c r="A2" s="98" t="s">
        <v>73</v>
      </c>
      <c r="B2" s="99"/>
      <c r="C2" s="100"/>
      <c r="D2" s="55"/>
      <c r="E2" s="55"/>
    </row>
    <row r="3" spans="1:39" x14ac:dyDescent="0.25">
      <c r="A3" s="68" t="s">
        <v>74</v>
      </c>
      <c r="B3" s="69"/>
      <c r="C3" s="70"/>
      <c r="D3" s="56"/>
      <c r="E3" s="56"/>
    </row>
    <row r="4" spans="1:39" ht="18.75" thickBot="1" x14ac:dyDescent="0.3">
      <c r="A4" s="59"/>
      <c r="B4" s="60"/>
      <c r="C4" s="61"/>
      <c r="H4" s="97"/>
      <c r="I4" s="97"/>
      <c r="J4" s="97"/>
      <c r="K4" s="97"/>
      <c r="L4" s="97"/>
    </row>
    <row r="5" spans="1:39" s="71" customFormat="1" ht="18.75" thickBot="1" x14ac:dyDescent="0.3">
      <c r="A5" s="122" t="s">
        <v>44</v>
      </c>
      <c r="B5" s="123"/>
      <c r="C5" s="124"/>
      <c r="D5" s="72"/>
      <c r="E5" s="72"/>
      <c r="F5" s="72"/>
      <c r="G5" s="72"/>
      <c r="H5" s="73"/>
      <c r="I5" s="74"/>
      <c r="J5" s="74"/>
      <c r="K5" s="73"/>
      <c r="L5" s="73"/>
      <c r="M5" s="72"/>
      <c r="N5" s="72"/>
      <c r="O5" s="72"/>
      <c r="P5" s="72"/>
      <c r="Q5" s="72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</row>
    <row r="6" spans="1:39" s="71" customFormat="1" ht="18.75" thickBot="1" x14ac:dyDescent="0.3">
      <c r="A6" s="125" t="s">
        <v>61</v>
      </c>
      <c r="B6" s="126" t="s">
        <v>5</v>
      </c>
      <c r="C6" s="111" t="s">
        <v>23</v>
      </c>
      <c r="D6" s="72"/>
      <c r="E6" s="72"/>
      <c r="F6" s="72"/>
      <c r="G6" s="72"/>
      <c r="H6" s="75"/>
      <c r="I6" s="76"/>
      <c r="J6" s="76"/>
      <c r="K6" s="76"/>
      <c r="L6" s="76"/>
      <c r="M6" s="72"/>
      <c r="N6" s="72"/>
      <c r="O6" s="72"/>
      <c r="P6" s="72"/>
      <c r="Q6" s="72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</row>
    <row r="7" spans="1:39" x14ac:dyDescent="0.25">
      <c r="A7" s="112">
        <v>102661</v>
      </c>
      <c r="B7" s="127" t="s">
        <v>51</v>
      </c>
      <c r="C7" s="116">
        <v>82.64</v>
      </c>
    </row>
    <row r="8" spans="1:39" x14ac:dyDescent="0.25">
      <c r="A8" s="113"/>
      <c r="B8" s="128" t="s">
        <v>71</v>
      </c>
      <c r="C8" s="117">
        <v>161.41999999999999</v>
      </c>
    </row>
    <row r="9" spans="1:39" ht="17.25" customHeight="1" x14ac:dyDescent="0.25">
      <c r="A9" s="114">
        <v>102684</v>
      </c>
      <c r="B9" s="127" t="s">
        <v>71</v>
      </c>
      <c r="C9" s="118">
        <v>27.98</v>
      </c>
    </row>
    <row r="10" spans="1:39" x14ac:dyDescent="0.25">
      <c r="A10" s="114">
        <v>103485</v>
      </c>
      <c r="B10" s="127" t="s">
        <v>71</v>
      </c>
      <c r="C10" s="118">
        <v>120.1</v>
      </c>
    </row>
    <row r="11" spans="1:39" x14ac:dyDescent="0.25">
      <c r="A11" s="114">
        <v>102669</v>
      </c>
      <c r="B11" s="127" t="s">
        <v>71</v>
      </c>
      <c r="C11" s="118">
        <v>185.95</v>
      </c>
    </row>
    <row r="12" spans="1:39" ht="18.75" thickBot="1" x14ac:dyDescent="0.3">
      <c r="A12" s="115">
        <v>104106</v>
      </c>
      <c r="B12" s="127" t="s">
        <v>71</v>
      </c>
      <c r="C12" s="119">
        <v>133.02000000000001</v>
      </c>
    </row>
    <row r="13" spans="1:39" ht="18.75" thickBot="1" x14ac:dyDescent="0.3">
      <c r="A13" s="120" t="s">
        <v>26</v>
      </c>
      <c r="B13" s="121"/>
      <c r="C13" s="94">
        <v>711.11</v>
      </c>
    </row>
    <row r="14" spans="1:39" ht="30.75" customHeight="1" thickTop="1" x14ac:dyDescent="0.25">
      <c r="A14"/>
      <c r="B14"/>
      <c r="C14"/>
    </row>
    <row r="15" spans="1:39" ht="11.25" customHeight="1" x14ac:dyDescent="0.25">
      <c r="A15" s="95" t="s">
        <v>67</v>
      </c>
      <c r="B15" s="95"/>
      <c r="C15" s="95"/>
    </row>
    <row r="16" spans="1:39" ht="10.5" customHeight="1" x14ac:dyDescent="0.25">
      <c r="A16" s="95" t="s">
        <v>68</v>
      </c>
      <c r="B16" s="95"/>
      <c r="C16" s="95"/>
    </row>
    <row r="17" spans="1:3" ht="11.25" customHeight="1" x14ac:dyDescent="0.25">
      <c r="A17" s="96" t="s">
        <v>66</v>
      </c>
      <c r="B17" s="96"/>
      <c r="C17" s="96"/>
    </row>
  </sheetData>
  <mergeCells count="5">
    <mergeCell ref="A15:C15"/>
    <mergeCell ref="A16:C16"/>
    <mergeCell ref="A17:C17"/>
    <mergeCell ref="H4:L4"/>
    <mergeCell ref="A2:C2"/>
  </mergeCells>
  <pageMargins left="0.7" right="0.7" top="0.75" bottom="0.75" header="0.3" footer="0.3"/>
  <pageSetup paperSize="9"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H36" sqref="H36"/>
    </sheetView>
  </sheetViews>
  <sheetFormatPr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oglio5" filterMode="1"/>
  <dimension ref="A1:R15"/>
  <sheetViews>
    <sheetView zoomScale="160" zoomScaleNormal="160" workbookViewId="0">
      <selection activeCell="E10" sqref="E10"/>
    </sheetView>
  </sheetViews>
  <sheetFormatPr defaultRowHeight="12.75" x14ac:dyDescent="0.2"/>
  <cols>
    <col min="1" max="1" width="15.42578125" customWidth="1"/>
    <col min="2" max="2" width="7" customWidth="1"/>
    <col min="3" max="3" width="26.28515625" customWidth="1"/>
    <col min="4" max="4" width="8.42578125" customWidth="1"/>
    <col min="5" max="5" width="6.42578125" customWidth="1"/>
    <col min="6" max="6" width="8.7109375" customWidth="1"/>
    <col min="7" max="7" width="5.42578125" customWidth="1"/>
    <col min="8" max="8" width="4.7109375" customWidth="1"/>
    <col min="9" max="9" width="6.7109375" customWidth="1"/>
    <col min="10" max="10" width="10.42578125" customWidth="1"/>
    <col min="11" max="11" width="4.5703125" customWidth="1"/>
    <col min="12" max="12" width="8.85546875" customWidth="1"/>
    <col min="13" max="13" width="7" customWidth="1"/>
    <col min="14" max="14" width="6.42578125" customWidth="1"/>
    <col min="15" max="15" width="6.7109375" customWidth="1"/>
    <col min="16" max="16" width="7.140625" customWidth="1"/>
    <col min="17" max="17" width="8.140625" customWidth="1"/>
    <col min="18" max="18" width="0.140625" customWidth="1"/>
  </cols>
  <sheetData>
    <row r="1" spans="1:18" ht="15.75" x14ac:dyDescent="0.2">
      <c r="A1" s="6" t="s">
        <v>69</v>
      </c>
      <c r="B1" s="6"/>
      <c r="C1" s="6"/>
      <c r="E1" s="7"/>
      <c r="F1" s="7"/>
      <c r="G1" s="7"/>
      <c r="H1" s="7"/>
      <c r="I1" s="7"/>
      <c r="J1" s="7"/>
      <c r="K1" s="7"/>
      <c r="L1" s="7"/>
      <c r="M1" s="7"/>
      <c r="N1" s="7"/>
      <c r="O1" s="8"/>
      <c r="P1" s="8"/>
      <c r="Q1" s="8"/>
    </row>
    <row r="2" spans="1:18" ht="16.5" customHeight="1" x14ac:dyDescent="0.2">
      <c r="A2" s="7"/>
      <c r="B2" s="7"/>
      <c r="C2" s="9"/>
      <c r="D2" s="9"/>
      <c r="E2" s="9"/>
      <c r="F2" s="9"/>
      <c r="G2" s="9"/>
      <c r="H2" s="9"/>
      <c r="I2" s="30">
        <v>41.32</v>
      </c>
      <c r="J2" s="31"/>
      <c r="K2" s="31"/>
      <c r="L2" s="30">
        <v>10.33</v>
      </c>
      <c r="M2" s="31"/>
      <c r="N2" s="31"/>
      <c r="O2" s="30">
        <v>11.36</v>
      </c>
      <c r="P2" s="9"/>
      <c r="Q2" s="9"/>
    </row>
    <row r="3" spans="1:18" ht="15.75" customHeight="1" x14ac:dyDescent="0.2">
      <c r="A3" s="7"/>
      <c r="B3" s="7"/>
      <c r="C3" s="9" t="s">
        <v>41</v>
      </c>
      <c r="D3" s="9"/>
      <c r="E3" s="9"/>
      <c r="F3" s="9"/>
      <c r="G3" s="9"/>
      <c r="H3" s="9"/>
      <c r="I3" s="30"/>
      <c r="J3" s="31"/>
      <c r="K3" s="31"/>
      <c r="L3" s="30"/>
      <c r="M3" s="31"/>
      <c r="N3" s="31"/>
      <c r="O3" s="30"/>
      <c r="P3" s="9"/>
      <c r="Q3" s="9"/>
    </row>
    <row r="4" spans="1:18" ht="45" x14ac:dyDescent="0.2">
      <c r="A4" s="10" t="s">
        <v>8</v>
      </c>
      <c r="B4" s="10" t="s">
        <v>0</v>
      </c>
      <c r="C4" s="10" t="s">
        <v>9</v>
      </c>
      <c r="D4" s="10" t="s">
        <v>5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1" t="s">
        <v>18</v>
      </c>
      <c r="N4" s="11" t="s">
        <v>19</v>
      </c>
      <c r="O4" s="11" t="s">
        <v>17</v>
      </c>
      <c r="P4" s="11" t="s">
        <v>20</v>
      </c>
      <c r="Q4" s="11" t="s">
        <v>21</v>
      </c>
      <c r="R4" s="11" t="s">
        <v>33</v>
      </c>
    </row>
    <row r="5" spans="1:18" x14ac:dyDescent="0.2">
      <c r="A5" s="3" t="s">
        <v>22</v>
      </c>
      <c r="B5" s="3">
        <v>102661</v>
      </c>
      <c r="C5" s="42" t="s">
        <v>37</v>
      </c>
      <c r="D5" s="77" t="s">
        <v>51</v>
      </c>
      <c r="E5" s="13">
        <v>48</v>
      </c>
      <c r="F5" s="13">
        <v>48</v>
      </c>
      <c r="G5" s="13">
        <f>(E5-F5)</f>
        <v>0</v>
      </c>
      <c r="H5" s="14">
        <f t="shared" ref="H5:H10" si="0">TRUNC(F5/24)</f>
        <v>2</v>
      </c>
      <c r="I5" s="15">
        <f t="shared" ref="I5:I10" si="1">$I$2</f>
        <v>41.32</v>
      </c>
      <c r="J5" s="16">
        <f t="shared" ref="J5:J10" si="2">$I$2/24*F5</f>
        <v>82.64</v>
      </c>
      <c r="K5" s="14">
        <f t="shared" ref="K5:K11" si="3">TRUNC(G5/12)</f>
        <v>0</v>
      </c>
      <c r="L5" s="62">
        <v>0.86099999999999999</v>
      </c>
      <c r="M5" s="16">
        <f t="shared" ref="M5:M10" si="4">L5*G5</f>
        <v>0</v>
      </c>
      <c r="N5" s="17"/>
      <c r="O5" s="18">
        <v>11.36</v>
      </c>
      <c r="P5" s="19">
        <f>O5*N5</f>
        <v>0</v>
      </c>
      <c r="Q5" s="20">
        <f t="shared" ref="Q5:Q10" si="5">(J5+M5+P5)</f>
        <v>82.64</v>
      </c>
      <c r="R5" s="1"/>
    </row>
    <row r="6" spans="1:18" x14ac:dyDescent="0.2">
      <c r="A6" s="3" t="s">
        <v>22</v>
      </c>
      <c r="B6" s="3">
        <v>102661</v>
      </c>
      <c r="C6" s="42" t="s">
        <v>37</v>
      </c>
      <c r="D6" s="77" t="s">
        <v>71</v>
      </c>
      <c r="E6" s="13">
        <v>139.5</v>
      </c>
      <c r="F6" s="13">
        <v>48</v>
      </c>
      <c r="G6" s="13">
        <f>(E6-F6)</f>
        <v>91.5</v>
      </c>
      <c r="H6" s="14">
        <f t="shared" ref="H6" si="6">TRUNC(F6/24)</f>
        <v>2</v>
      </c>
      <c r="I6" s="15">
        <f t="shared" si="1"/>
        <v>41.32</v>
      </c>
      <c r="J6" s="16">
        <f t="shared" ref="J6" si="7">$I$2/24*F6</f>
        <v>82.64</v>
      </c>
      <c r="K6" s="14">
        <f t="shared" ref="K6" si="8">TRUNC(G6/12)</f>
        <v>7</v>
      </c>
      <c r="L6" s="62">
        <v>0.86099999999999999</v>
      </c>
      <c r="M6" s="16">
        <f t="shared" ref="M6" si="9">L6*G6</f>
        <v>78.78</v>
      </c>
      <c r="N6" s="17"/>
      <c r="O6" s="18">
        <v>11.36</v>
      </c>
      <c r="P6" s="19">
        <f>O6*N6</f>
        <v>0</v>
      </c>
      <c r="Q6" s="20">
        <f t="shared" ref="Q6" si="10">(J6+M6+P6)</f>
        <v>161.41999999999999</v>
      </c>
      <c r="R6" s="1"/>
    </row>
    <row r="7" spans="1:18" ht="12" customHeight="1" x14ac:dyDescent="0.2">
      <c r="A7" s="3" t="s">
        <v>22</v>
      </c>
      <c r="B7" s="3">
        <v>103485</v>
      </c>
      <c r="C7" s="42" t="s">
        <v>43</v>
      </c>
      <c r="D7" s="78" t="s">
        <v>71</v>
      </c>
      <c r="E7" s="13">
        <v>115.5</v>
      </c>
      <c r="F7" s="13">
        <v>24</v>
      </c>
      <c r="G7" s="13">
        <f>(E7-F7)</f>
        <v>91.5</v>
      </c>
      <c r="H7" s="14">
        <f t="shared" si="0"/>
        <v>1</v>
      </c>
      <c r="I7" s="15">
        <f t="shared" si="1"/>
        <v>41.32</v>
      </c>
      <c r="J7" s="16">
        <f t="shared" si="2"/>
        <v>41.32</v>
      </c>
      <c r="K7" s="14">
        <f t="shared" si="3"/>
        <v>7</v>
      </c>
      <c r="L7" s="63" t="s">
        <v>63</v>
      </c>
      <c r="M7" s="16">
        <f t="shared" si="4"/>
        <v>78.78</v>
      </c>
      <c r="N7" s="17"/>
      <c r="O7" s="18">
        <f t="shared" ref="O7:O10" si="11">$O$2</f>
        <v>11.36</v>
      </c>
      <c r="P7" s="19">
        <f t="shared" ref="P7:P11" si="12">N7*$O$2</f>
        <v>0</v>
      </c>
      <c r="Q7" s="20">
        <f t="shared" si="5"/>
        <v>120.1</v>
      </c>
      <c r="R7" s="1">
        <f>COUNTIF($C$5:$C$10,C7)</f>
        <v>1</v>
      </c>
    </row>
    <row r="8" spans="1:18" x14ac:dyDescent="0.2">
      <c r="A8" s="3" t="s">
        <v>22</v>
      </c>
      <c r="B8" s="3">
        <v>102684</v>
      </c>
      <c r="C8" s="42" t="s">
        <v>70</v>
      </c>
      <c r="D8" s="77" t="s">
        <v>71</v>
      </c>
      <c r="E8" s="13">
        <v>32.5</v>
      </c>
      <c r="F8" s="13"/>
      <c r="G8" s="13">
        <f>(E8-F8)</f>
        <v>32.5</v>
      </c>
      <c r="H8" s="14">
        <f t="shared" si="0"/>
        <v>0</v>
      </c>
      <c r="I8" s="15">
        <f t="shared" si="1"/>
        <v>41.32</v>
      </c>
      <c r="J8" s="16">
        <f t="shared" si="2"/>
        <v>0</v>
      </c>
      <c r="K8" s="14">
        <f t="shared" si="3"/>
        <v>2</v>
      </c>
      <c r="L8" s="63" t="s">
        <v>63</v>
      </c>
      <c r="M8" s="16">
        <f t="shared" si="4"/>
        <v>27.98</v>
      </c>
      <c r="N8" s="17"/>
      <c r="O8" s="18">
        <f t="shared" si="11"/>
        <v>11.36</v>
      </c>
      <c r="P8" s="19">
        <f t="shared" si="12"/>
        <v>0</v>
      </c>
      <c r="Q8" s="20">
        <f t="shared" si="5"/>
        <v>27.98</v>
      </c>
      <c r="R8" s="1">
        <f>COUNTIF($C$5:$C$10,C8)</f>
        <v>1</v>
      </c>
    </row>
    <row r="9" spans="1:18" x14ac:dyDescent="0.2">
      <c r="A9" s="3" t="s">
        <v>22</v>
      </c>
      <c r="B9" s="3">
        <v>104106</v>
      </c>
      <c r="C9" s="42" t="s">
        <v>72</v>
      </c>
      <c r="D9" s="77" t="s">
        <v>71</v>
      </c>
      <c r="E9" s="13">
        <v>130.5</v>
      </c>
      <c r="F9" s="13">
        <v>24</v>
      </c>
      <c r="G9" s="13">
        <f>(E9-F9)</f>
        <v>106.5</v>
      </c>
      <c r="H9" s="14">
        <f t="shared" ref="H9" si="13">TRUNC(F9/24)</f>
        <v>1</v>
      </c>
      <c r="I9" s="15">
        <f t="shared" si="1"/>
        <v>41.32</v>
      </c>
      <c r="J9" s="16">
        <f t="shared" ref="J9" si="14">$I$2/24*F9</f>
        <v>41.32</v>
      </c>
      <c r="K9" s="14">
        <f t="shared" ref="K9" si="15">TRUNC(G9/12)</f>
        <v>8</v>
      </c>
      <c r="L9" s="63" t="s">
        <v>63</v>
      </c>
      <c r="M9" s="16">
        <f t="shared" ref="M9" si="16">L9*G9</f>
        <v>91.7</v>
      </c>
      <c r="N9" s="17"/>
      <c r="O9" s="18">
        <f t="shared" si="11"/>
        <v>11.36</v>
      </c>
      <c r="P9" s="19">
        <f t="shared" ref="P9" si="17">N9*$O$2</f>
        <v>0</v>
      </c>
      <c r="Q9" s="20">
        <f t="shared" ref="Q9" si="18">(J9+M9+P9)</f>
        <v>133.02000000000001</v>
      </c>
      <c r="R9" s="1"/>
    </row>
    <row r="10" spans="1:18" x14ac:dyDescent="0.2">
      <c r="A10" s="3" t="s">
        <v>36</v>
      </c>
      <c r="B10" s="3">
        <v>102669</v>
      </c>
      <c r="C10" s="42" t="s">
        <v>35</v>
      </c>
      <c r="D10" s="77" t="s">
        <v>71</v>
      </c>
      <c r="E10" s="13">
        <v>144</v>
      </c>
      <c r="F10" s="13">
        <v>72</v>
      </c>
      <c r="G10" s="13">
        <f>E10-F10</f>
        <v>72</v>
      </c>
      <c r="H10" s="14">
        <f t="shared" si="0"/>
        <v>3</v>
      </c>
      <c r="I10" s="15">
        <f t="shared" si="1"/>
        <v>41.32</v>
      </c>
      <c r="J10" s="16">
        <f t="shared" si="2"/>
        <v>123.96</v>
      </c>
      <c r="K10" s="14">
        <f t="shared" si="3"/>
        <v>6</v>
      </c>
      <c r="L10" s="63" t="s">
        <v>63</v>
      </c>
      <c r="M10" s="16">
        <f t="shared" si="4"/>
        <v>61.99</v>
      </c>
      <c r="N10" s="17">
        <f>((G10/12)-K10)</f>
        <v>0</v>
      </c>
      <c r="O10" s="18">
        <f t="shared" si="11"/>
        <v>11.36</v>
      </c>
      <c r="P10" s="19">
        <f t="shared" si="12"/>
        <v>0</v>
      </c>
      <c r="Q10" s="20">
        <f t="shared" si="5"/>
        <v>185.95</v>
      </c>
      <c r="R10" s="1">
        <f>COUNTIF($C$5:$C$10,C10)</f>
        <v>1</v>
      </c>
    </row>
    <row r="11" spans="1:18" x14ac:dyDescent="0.2">
      <c r="A11" s="27" t="s">
        <v>27</v>
      </c>
      <c r="B11" s="27"/>
      <c r="C11" s="27"/>
      <c r="D11" s="38"/>
      <c r="E11" s="13">
        <f>SUM(E5:E10)</f>
        <v>610</v>
      </c>
      <c r="F11" s="13">
        <f>SUM(F5:F10)</f>
        <v>216</v>
      </c>
      <c r="G11" s="27">
        <f t="shared" ref="G11" si="19">(E11-F11)</f>
        <v>394</v>
      </c>
      <c r="H11" s="27"/>
      <c r="I11" s="27"/>
      <c r="J11" s="27"/>
      <c r="K11" s="27">
        <f t="shared" si="3"/>
        <v>32</v>
      </c>
      <c r="L11" s="27"/>
      <c r="M11" s="27">
        <f>SUBTOTAL(9,M5:M10)</f>
        <v>339.23</v>
      </c>
      <c r="N11" s="27">
        <f>((G11/12)-K11)</f>
        <v>0.83333333333333603</v>
      </c>
      <c r="O11" s="27"/>
      <c r="P11" s="27">
        <f t="shared" si="12"/>
        <v>9.4666666666667005</v>
      </c>
      <c r="Q11" s="28">
        <f>SUM(Q5:Q10)</f>
        <v>711.11</v>
      </c>
    </row>
    <row r="14" spans="1:18" x14ac:dyDescent="0.2">
      <c r="M14" s="64"/>
      <c r="Q14" s="58"/>
    </row>
    <row r="15" spans="1:18" x14ac:dyDescent="0.2">
      <c r="M15" s="64"/>
    </row>
  </sheetData>
  <autoFilter ref="A4:R11" xr:uid="{00000000-0009-0000-0000-000002000000}">
    <filterColumn colId="2">
      <filters>
        <filter val="BONUGLIA SILVIA"/>
        <filter val="DE CARLI PIETRO ANTONIO"/>
        <filter val="GORGI EMANUELE"/>
        <filter val="RUGGERI ANDREA"/>
      </filters>
    </filterColumn>
    <sortState xmlns:xlrd2="http://schemas.microsoft.com/office/spreadsheetml/2017/richdata2" ref="A6:R10">
      <sortCondition ref="D4:D11"/>
    </sortState>
  </autoFilter>
  <phoneticPr fontId="6" type="noConversion"/>
  <pageMargins left="0.25" right="0.25" top="0.75" bottom="0.75" header="0.3" footer="0.3"/>
  <pageSetup paperSize="8" orientation="landscape" r:id="rId1"/>
  <headerFooter alignWithMargins="0">
    <oddHeader>&amp;LPROVINCIA DI PADOVA&amp;RPadova, &amp;D</oddHeader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oglio6"/>
  <dimension ref="A3:G173"/>
  <sheetViews>
    <sheetView workbookViewId="0">
      <selection activeCell="A8" sqref="A7:A12"/>
    </sheetView>
  </sheetViews>
  <sheetFormatPr defaultRowHeight="12.75" x14ac:dyDescent="0.2"/>
  <cols>
    <col min="1" max="1" width="26" bestFit="1" customWidth="1"/>
    <col min="2" max="2" width="8.5703125" bestFit="1" customWidth="1"/>
    <col min="3" max="3" width="10.85546875" bestFit="1" customWidth="1"/>
    <col min="4" max="4" width="12.7109375" bestFit="1" customWidth="1"/>
    <col min="5" max="5" width="30.28515625" bestFit="1" customWidth="1"/>
  </cols>
  <sheetData>
    <row r="3" spans="1:5" x14ac:dyDescent="0.2">
      <c r="A3" s="79" t="s">
        <v>31</v>
      </c>
      <c r="B3" s="80"/>
    </row>
    <row r="4" spans="1:5" x14ac:dyDescent="0.2">
      <c r="A4" s="79" t="s">
        <v>1</v>
      </c>
      <c r="B4" s="80" t="s">
        <v>23</v>
      </c>
      <c r="C4" s="35" t="s">
        <v>28</v>
      </c>
      <c r="D4" s="35" t="s">
        <v>25</v>
      </c>
      <c r="E4" s="40" t="s">
        <v>38</v>
      </c>
    </row>
    <row r="5" spans="1:5" x14ac:dyDescent="0.2">
      <c r="A5" s="82" t="s">
        <v>65</v>
      </c>
      <c r="B5" s="83" t="e">
        <v>#NAME?</v>
      </c>
      <c r="C5" s="34" t="e">
        <f t="shared" ref="C5:C68" si="0">IF(B5&gt;=144,144,B5)</f>
        <v>#NAME?</v>
      </c>
      <c r="D5" s="34">
        <f t="shared" ref="D5:D36" si="1">IF(ISNA(VLOOKUP(A5,feste,2,FALSE)),0,VLOOKUP(A5,feste,2,FALSE))</f>
        <v>0</v>
      </c>
      <c r="E5" s="41" t="str">
        <f>IF(ISNA(VLOOKUP(A5,conteggio_reperibilita!$C$5:$C$10,1,FALSE)),"……….",VLOOKUP(A5,conteggio_reperibilita!$C$5:$C$10,1,FALSE))</f>
        <v>……….</v>
      </c>
    </row>
    <row r="6" spans="1:5" x14ac:dyDescent="0.2">
      <c r="A6" s="84" t="s">
        <v>35</v>
      </c>
      <c r="B6" s="85" t="e">
        <v>#NAME?</v>
      </c>
      <c r="C6" s="34" t="e">
        <f t="shared" si="0"/>
        <v>#NAME?</v>
      </c>
      <c r="D6" s="34" t="e">
        <f t="shared" si="1"/>
        <v>#NAME?</v>
      </c>
      <c r="E6" s="41" t="str">
        <f>IF(ISNA(VLOOKUP(A6,conteggio_reperibilita!$C$5:$C$10,1,FALSE)),"……….",VLOOKUP(A6,conteggio_reperibilita!$C$5:$C$10,1,FALSE))</f>
        <v>GORGI EMANUELE</v>
      </c>
    </row>
    <row r="7" spans="1:5" x14ac:dyDescent="0.2">
      <c r="A7" s="84" t="s">
        <v>52</v>
      </c>
      <c r="B7" s="85" t="e">
        <v>#NAME?</v>
      </c>
      <c r="C7" s="34" t="e">
        <f t="shared" si="0"/>
        <v>#NAME?</v>
      </c>
      <c r="D7" s="34" t="e">
        <f t="shared" si="1"/>
        <v>#NAME?</v>
      </c>
      <c r="E7" s="41" t="str">
        <f>IF(ISNA(VLOOKUP(A7,conteggio_reperibilita!$C$5:$C$10,1,FALSE)),"……….",VLOOKUP(A7,conteggio_reperibilita!$C$5:$C$10,1,FALSE))</f>
        <v>……….</v>
      </c>
    </row>
    <row r="8" spans="1:5" x14ac:dyDescent="0.2">
      <c r="A8" s="84" t="s">
        <v>42</v>
      </c>
      <c r="B8" s="85" t="e">
        <v>#NAME?</v>
      </c>
      <c r="C8" s="34" t="e">
        <f t="shared" si="0"/>
        <v>#NAME?</v>
      </c>
      <c r="D8" s="34" t="e">
        <f t="shared" si="1"/>
        <v>#NAME?</v>
      </c>
      <c r="E8" s="41" t="str">
        <f>IF(ISNA(VLOOKUP(A8,conteggio_reperibilita!$C$5:$C$10,1,FALSE)),"……….",VLOOKUP(A8,conteggio_reperibilita!$C$5:$C$10,1,FALSE))</f>
        <v>……….</v>
      </c>
    </row>
    <row r="9" spans="1:5" x14ac:dyDescent="0.2">
      <c r="A9" s="84" t="s">
        <v>56</v>
      </c>
      <c r="B9" s="85" t="e">
        <v>#NAME?</v>
      </c>
      <c r="C9" s="34" t="e">
        <f t="shared" si="0"/>
        <v>#NAME?</v>
      </c>
      <c r="D9" s="34">
        <f t="shared" si="1"/>
        <v>0</v>
      </c>
      <c r="E9" s="41" t="str">
        <f>IF(ISNA(VLOOKUP(A9,conteggio_reperibilita!$C$5:$C$10,1,FALSE)),"……….",VLOOKUP(A9,conteggio_reperibilita!$C$5:$C$10,1,FALSE))</f>
        <v>……….</v>
      </c>
    </row>
    <row r="10" spans="1:5" x14ac:dyDescent="0.2">
      <c r="A10" s="84" t="s">
        <v>48</v>
      </c>
      <c r="B10" s="85" t="e">
        <v>#NAME?</v>
      </c>
      <c r="C10" s="34" t="e">
        <f t="shared" si="0"/>
        <v>#NAME?</v>
      </c>
      <c r="D10" s="34" t="e">
        <f t="shared" si="1"/>
        <v>#NAME?</v>
      </c>
      <c r="E10" s="41" t="str">
        <f>IF(ISNA(VLOOKUP(A10,conteggio_reperibilita!$C$5:$C$10,1,FALSE)),"……….",VLOOKUP(A10,conteggio_reperibilita!$C$5:$C$10,1,FALSE))</f>
        <v>……….</v>
      </c>
    </row>
    <row r="11" spans="1:5" x14ac:dyDescent="0.2">
      <c r="A11" s="84" t="s">
        <v>40</v>
      </c>
      <c r="B11" s="85" t="e">
        <v>#NAME?</v>
      </c>
      <c r="C11" s="34" t="e">
        <f t="shared" si="0"/>
        <v>#NAME?</v>
      </c>
      <c r="D11" s="34">
        <f t="shared" si="1"/>
        <v>0</v>
      </c>
      <c r="E11" s="41" t="str">
        <f>IF(ISNA(VLOOKUP(A11,conteggio_reperibilita!$C$5:$C$10,1,FALSE)),"……….",VLOOKUP(A11,conteggio_reperibilita!$C$5:$C$10,1,FALSE))</f>
        <v>……….</v>
      </c>
    </row>
    <row r="12" spans="1:5" x14ac:dyDescent="0.2">
      <c r="A12" s="84" t="s">
        <v>59</v>
      </c>
      <c r="B12" s="85" t="e">
        <v>#NAME?</v>
      </c>
      <c r="C12" s="34" t="e">
        <f t="shared" si="0"/>
        <v>#NAME?</v>
      </c>
      <c r="D12" s="34" t="e">
        <f t="shared" si="1"/>
        <v>#NAME?</v>
      </c>
      <c r="E12" s="41" t="str">
        <f>IF(ISNA(VLOOKUP(A12,conteggio_reperibilita!$C$5:$C$10,1,FALSE)),"……….",VLOOKUP(A12,conteggio_reperibilita!$C$5:$C$10,1,FALSE))</f>
        <v>……….</v>
      </c>
    </row>
    <row r="13" spans="1:5" x14ac:dyDescent="0.2">
      <c r="A13" s="84" t="s">
        <v>43</v>
      </c>
      <c r="B13" s="85" t="e">
        <v>#NAME?</v>
      </c>
      <c r="C13" s="34" t="e">
        <f t="shared" si="0"/>
        <v>#NAME?</v>
      </c>
      <c r="D13" s="34" t="e">
        <f t="shared" si="1"/>
        <v>#NAME?</v>
      </c>
      <c r="E13" s="41" t="str">
        <f>IF(ISNA(VLOOKUP(A13,conteggio_reperibilita!$C$5:$C$10,1,FALSE)),"……….",VLOOKUP(A13,conteggio_reperibilita!$C$5:$C$10,1,FALSE))</f>
        <v>BONUGLIA SILVIA</v>
      </c>
    </row>
    <row r="14" spans="1:5" x14ac:dyDescent="0.2">
      <c r="A14" s="84" t="s">
        <v>50</v>
      </c>
      <c r="B14" s="85" t="e">
        <v>#NAME?</v>
      </c>
      <c r="C14" s="34" t="e">
        <f t="shared" si="0"/>
        <v>#NAME?</v>
      </c>
      <c r="D14" s="34">
        <f t="shared" si="1"/>
        <v>0</v>
      </c>
      <c r="E14" s="41" t="str">
        <f>IF(ISNA(VLOOKUP(A14,conteggio_reperibilita!$C$5:$C$10,1,FALSE)),"……….",VLOOKUP(A14,conteggio_reperibilita!$C$5:$C$10,1,FALSE))</f>
        <v>……….</v>
      </c>
    </row>
    <row r="15" spans="1:5" x14ac:dyDescent="0.2">
      <c r="A15" s="84" t="s">
        <v>49</v>
      </c>
      <c r="B15" s="85"/>
      <c r="C15" s="34">
        <f t="shared" si="0"/>
        <v>0</v>
      </c>
      <c r="D15" s="34">
        <f t="shared" si="1"/>
        <v>0</v>
      </c>
      <c r="E15" s="41" t="str">
        <f>IF(ISNA(VLOOKUP(A15,conteggio_reperibilita!$C$5:$C$10,1,FALSE)),"……….",VLOOKUP(A15,conteggio_reperibilita!$C$5:$C$10,1,FALSE))</f>
        <v>……….</v>
      </c>
    </row>
    <row r="16" spans="1:5" x14ac:dyDescent="0.2">
      <c r="A16" s="84" t="s">
        <v>53</v>
      </c>
      <c r="B16" s="85" t="e">
        <v>#NAME?</v>
      </c>
      <c r="C16" s="34" t="e">
        <f t="shared" si="0"/>
        <v>#NAME?</v>
      </c>
      <c r="D16" s="34" t="e">
        <f t="shared" si="1"/>
        <v>#NAME?</v>
      </c>
      <c r="E16" s="41" t="str">
        <f>IF(ISNA(VLOOKUP(A16,conteggio_reperibilita!$C$5:$C$10,1,FALSE)),"……….",VLOOKUP(A16,conteggio_reperibilita!$C$5:$C$10,1,FALSE))</f>
        <v>……….</v>
      </c>
    </row>
    <row r="17" spans="1:5" x14ac:dyDescent="0.2">
      <c r="A17" s="81" t="s">
        <v>26</v>
      </c>
      <c r="B17" s="110" t="e">
        <v>#NAME?</v>
      </c>
      <c r="C17" s="34" t="e">
        <f t="shared" si="0"/>
        <v>#NAME?</v>
      </c>
      <c r="D17" s="34" t="e">
        <f t="shared" si="1"/>
        <v>#NAME?</v>
      </c>
      <c r="E17" s="41" t="str">
        <f>IF(ISNA(VLOOKUP(A17,conteggio_reperibilita!$C$5:$C$10,1,FALSE)),"……….",VLOOKUP(A17,conteggio_reperibilita!$C$5:$C$10,1,FALSE))</f>
        <v>……….</v>
      </c>
    </row>
    <row r="18" spans="1:5" x14ac:dyDescent="0.2">
      <c r="C18" s="34">
        <f t="shared" si="0"/>
        <v>0</v>
      </c>
      <c r="D18" s="34">
        <f t="shared" si="1"/>
        <v>0</v>
      </c>
      <c r="E18" s="41" t="str">
        <f>IF(ISNA(VLOOKUP(A18,conteggio_reperibilita!$C$5:$C$10,1,FALSE)),"……….",VLOOKUP(A18,conteggio_reperibilita!$C$5:$C$10,1,FALSE))</f>
        <v>……….</v>
      </c>
    </row>
    <row r="19" spans="1:5" x14ac:dyDescent="0.2">
      <c r="C19" s="34">
        <f t="shared" si="0"/>
        <v>0</v>
      </c>
      <c r="D19" s="34">
        <f t="shared" si="1"/>
        <v>0</v>
      </c>
      <c r="E19" s="41" t="str">
        <f>IF(ISNA(VLOOKUP(A19,conteggio_reperibilita!$C$5:$C$10,1,FALSE)),"……….",VLOOKUP(A19,conteggio_reperibilita!$C$5:$C$10,1,FALSE))</f>
        <v>……….</v>
      </c>
    </row>
    <row r="20" spans="1:5" x14ac:dyDescent="0.2">
      <c r="C20" s="34">
        <f t="shared" si="0"/>
        <v>0</v>
      </c>
      <c r="D20" s="34">
        <f t="shared" si="1"/>
        <v>0</v>
      </c>
      <c r="E20" s="41" t="str">
        <f>IF(ISNA(VLOOKUP(A20,conteggio_reperibilita!$C$5:$C$10,1,FALSE)),"……….",VLOOKUP(A20,conteggio_reperibilita!$C$5:$C$10,1,FALSE))</f>
        <v>……….</v>
      </c>
    </row>
    <row r="21" spans="1:5" x14ac:dyDescent="0.2">
      <c r="C21" s="34">
        <f t="shared" si="0"/>
        <v>0</v>
      </c>
      <c r="D21" s="34">
        <f t="shared" si="1"/>
        <v>0</v>
      </c>
      <c r="E21" s="41" t="str">
        <f>IF(ISNA(VLOOKUP(A21,conteggio_reperibilita!$C$5:$C$10,1,FALSE)),"……….",VLOOKUP(A21,conteggio_reperibilita!$C$5:$C$10,1,FALSE))</f>
        <v>……….</v>
      </c>
    </row>
    <row r="22" spans="1:5" x14ac:dyDescent="0.2">
      <c r="C22" s="34">
        <f t="shared" si="0"/>
        <v>0</v>
      </c>
      <c r="D22" s="34">
        <f t="shared" si="1"/>
        <v>0</v>
      </c>
      <c r="E22" s="41" t="str">
        <f>IF(ISNA(VLOOKUP(A22,conteggio_reperibilita!$C$5:$C$10,1,FALSE)),"……….",VLOOKUP(A22,conteggio_reperibilita!$C$5:$C$10,1,FALSE))</f>
        <v>……….</v>
      </c>
    </row>
    <row r="23" spans="1:5" x14ac:dyDescent="0.2">
      <c r="C23" s="34">
        <f t="shared" si="0"/>
        <v>0</v>
      </c>
      <c r="D23" s="34">
        <f t="shared" si="1"/>
        <v>0</v>
      </c>
      <c r="E23" s="41" t="str">
        <f>IF(ISNA(VLOOKUP(A23,conteggio_reperibilita!$C$5:$C$10,1,FALSE)),"……….",VLOOKUP(A23,conteggio_reperibilita!$C$5:$C$10,1,FALSE))</f>
        <v>……….</v>
      </c>
    </row>
    <row r="24" spans="1:5" x14ac:dyDescent="0.2">
      <c r="C24" s="34">
        <f t="shared" si="0"/>
        <v>0</v>
      </c>
      <c r="D24" s="34">
        <f t="shared" si="1"/>
        <v>0</v>
      </c>
      <c r="E24" s="41" t="str">
        <f>IF(ISNA(VLOOKUP(A24,conteggio_reperibilita!$C$5:$C$10,1,FALSE)),"……….",VLOOKUP(A24,conteggio_reperibilita!$C$5:$C$10,1,FALSE))</f>
        <v>……….</v>
      </c>
    </row>
    <row r="25" spans="1:5" x14ac:dyDescent="0.2">
      <c r="C25" s="34">
        <f t="shared" si="0"/>
        <v>0</v>
      </c>
      <c r="D25" s="34">
        <f t="shared" si="1"/>
        <v>0</v>
      </c>
      <c r="E25" s="41" t="str">
        <f>IF(ISNA(VLOOKUP(A25,conteggio_reperibilita!$C$5:$C$10,1,FALSE)),"……….",VLOOKUP(A25,conteggio_reperibilita!$C$5:$C$10,1,FALSE))</f>
        <v>……….</v>
      </c>
    </row>
    <row r="26" spans="1:5" x14ac:dyDescent="0.2">
      <c r="C26" s="34">
        <f t="shared" si="0"/>
        <v>0</v>
      </c>
      <c r="D26" s="34">
        <f t="shared" si="1"/>
        <v>0</v>
      </c>
      <c r="E26" s="41" t="str">
        <f>IF(ISNA(VLOOKUP(A26,conteggio_reperibilita!$C$5:$C$10,1,FALSE)),"……….",VLOOKUP(A26,conteggio_reperibilita!$C$5:$C$10,1,FALSE))</f>
        <v>……….</v>
      </c>
    </row>
    <row r="27" spans="1:5" x14ac:dyDescent="0.2">
      <c r="C27" s="34">
        <f t="shared" si="0"/>
        <v>0</v>
      </c>
      <c r="D27" s="34">
        <f t="shared" si="1"/>
        <v>0</v>
      </c>
      <c r="E27" s="41" t="str">
        <f>IF(ISNA(VLOOKUP(A27,conteggio_reperibilita!$C$5:$C$10,1,FALSE)),"……….",VLOOKUP(A27,conteggio_reperibilita!$C$5:$C$10,1,FALSE))</f>
        <v>……….</v>
      </c>
    </row>
    <row r="28" spans="1:5" x14ac:dyDescent="0.2">
      <c r="C28" s="34">
        <f t="shared" si="0"/>
        <v>0</v>
      </c>
      <c r="D28" s="34">
        <f t="shared" si="1"/>
        <v>0</v>
      </c>
      <c r="E28" s="41" t="str">
        <f>IF(ISNA(VLOOKUP(A28,conteggio_reperibilita!$C$5:$C$10,1,FALSE)),"……….",VLOOKUP(A28,conteggio_reperibilita!$C$5:$C$10,1,FALSE))</f>
        <v>……….</v>
      </c>
    </row>
    <row r="29" spans="1:5" x14ac:dyDescent="0.2">
      <c r="C29" s="34">
        <f t="shared" si="0"/>
        <v>0</v>
      </c>
      <c r="D29" s="34">
        <f t="shared" si="1"/>
        <v>0</v>
      </c>
      <c r="E29" s="41" t="str">
        <f>IF(ISNA(VLOOKUP(A29,conteggio_reperibilita!$C$5:$C$10,1,FALSE)),"……….",VLOOKUP(A29,conteggio_reperibilita!$C$5:$C$10,1,FALSE))</f>
        <v>……….</v>
      </c>
    </row>
    <row r="30" spans="1:5" x14ac:dyDescent="0.2">
      <c r="C30" s="34">
        <f t="shared" si="0"/>
        <v>0</v>
      </c>
      <c r="D30" s="34">
        <f t="shared" si="1"/>
        <v>0</v>
      </c>
      <c r="E30" s="41" t="str">
        <f>IF(ISNA(VLOOKUP(A30,conteggio_reperibilita!$C$5:$C$10,1,FALSE)),"……….",VLOOKUP(A30,conteggio_reperibilita!$C$5:$C$10,1,FALSE))</f>
        <v>……….</v>
      </c>
    </row>
    <row r="31" spans="1:5" x14ac:dyDescent="0.2">
      <c r="C31" s="34">
        <f t="shared" si="0"/>
        <v>0</v>
      </c>
      <c r="D31" s="34">
        <f t="shared" si="1"/>
        <v>0</v>
      </c>
      <c r="E31" s="41" t="str">
        <f>IF(ISNA(VLOOKUP(A31,conteggio_reperibilita!$C$5:$C$10,1,FALSE)),"……….",VLOOKUP(A31,conteggio_reperibilita!$C$5:$C$10,1,FALSE))</f>
        <v>……….</v>
      </c>
    </row>
    <row r="32" spans="1:5" x14ac:dyDescent="0.2">
      <c r="C32" s="34">
        <f t="shared" si="0"/>
        <v>0</v>
      </c>
      <c r="D32" s="34">
        <f t="shared" si="1"/>
        <v>0</v>
      </c>
      <c r="E32" s="41" t="str">
        <f>IF(ISNA(VLOOKUP(A32,conteggio_reperibilita!$C$5:$C$10,1,FALSE)),"……….",VLOOKUP(A32,conteggio_reperibilita!$C$5:$C$10,1,FALSE))</f>
        <v>……….</v>
      </c>
    </row>
    <row r="33" spans="3:5" x14ac:dyDescent="0.2">
      <c r="C33" s="34">
        <f t="shared" si="0"/>
        <v>0</v>
      </c>
      <c r="D33" s="34">
        <f t="shared" si="1"/>
        <v>0</v>
      </c>
      <c r="E33" s="41" t="str">
        <f>IF(ISNA(VLOOKUP(A33,conteggio_reperibilita!$C$5:$C$10,1,FALSE)),"……….",VLOOKUP(A33,conteggio_reperibilita!$C$5:$C$10,1,FALSE))</f>
        <v>……….</v>
      </c>
    </row>
    <row r="34" spans="3:5" x14ac:dyDescent="0.2">
      <c r="C34" s="34">
        <f t="shared" si="0"/>
        <v>0</v>
      </c>
      <c r="D34" s="34">
        <f t="shared" si="1"/>
        <v>0</v>
      </c>
      <c r="E34" s="41" t="str">
        <f>IF(ISNA(VLOOKUP(A34,conteggio_reperibilita!$C$5:$C$10,1,FALSE)),"……….",VLOOKUP(A34,conteggio_reperibilita!$C$5:$C$10,1,FALSE))</f>
        <v>……….</v>
      </c>
    </row>
    <row r="35" spans="3:5" x14ac:dyDescent="0.2">
      <c r="C35" s="34">
        <f t="shared" si="0"/>
        <v>0</v>
      </c>
      <c r="D35" s="34">
        <f t="shared" si="1"/>
        <v>0</v>
      </c>
      <c r="E35" s="41" t="str">
        <f>IF(ISNA(VLOOKUP(A35,conteggio_reperibilita!$C$5:$C$10,1,FALSE)),"……….",VLOOKUP(A35,conteggio_reperibilita!$C$5:$C$10,1,FALSE))</f>
        <v>……….</v>
      </c>
    </row>
    <row r="36" spans="3:5" x14ac:dyDescent="0.2">
      <c r="C36" s="34">
        <f t="shared" si="0"/>
        <v>0</v>
      </c>
      <c r="D36" s="34">
        <f t="shared" si="1"/>
        <v>0</v>
      </c>
      <c r="E36" s="41" t="str">
        <f>IF(ISNA(VLOOKUP(A36,conteggio_reperibilita!$C$5:$C$10,1,FALSE)),"……….",VLOOKUP(A36,conteggio_reperibilita!$C$5:$C$10,1,FALSE))</f>
        <v>……….</v>
      </c>
    </row>
    <row r="37" spans="3:5" x14ac:dyDescent="0.2">
      <c r="C37" s="34">
        <f t="shared" si="0"/>
        <v>0</v>
      </c>
      <c r="D37" s="34">
        <f t="shared" ref="D37:D68" si="2">IF(ISNA(VLOOKUP(A37,feste,2,FALSE)),0,VLOOKUP(A37,feste,2,FALSE))</f>
        <v>0</v>
      </c>
      <c r="E37" s="41" t="str">
        <f>IF(ISNA(VLOOKUP(A37,conteggio_reperibilita!$C$5:$C$10,1,FALSE)),"……….",VLOOKUP(A37,conteggio_reperibilita!$C$5:$C$10,1,FALSE))</f>
        <v>……….</v>
      </c>
    </row>
    <row r="38" spans="3:5" x14ac:dyDescent="0.2">
      <c r="C38" s="34">
        <f t="shared" si="0"/>
        <v>0</v>
      </c>
      <c r="D38" s="34">
        <f t="shared" si="2"/>
        <v>0</v>
      </c>
      <c r="E38" s="41" t="str">
        <f>IF(ISNA(VLOOKUP(A38,conteggio_reperibilita!$C$5:$C$10,1,FALSE)),"……….",VLOOKUP(A38,conteggio_reperibilita!$C$5:$C$10,1,FALSE))</f>
        <v>……….</v>
      </c>
    </row>
    <row r="39" spans="3:5" x14ac:dyDescent="0.2">
      <c r="C39" s="34">
        <f t="shared" si="0"/>
        <v>0</v>
      </c>
      <c r="D39" s="34">
        <f t="shared" si="2"/>
        <v>0</v>
      </c>
      <c r="E39" s="41" t="str">
        <f>IF(ISNA(VLOOKUP(A39,conteggio_reperibilita!$C$5:$C$10,1,FALSE)),"……….",VLOOKUP(A39,conteggio_reperibilita!$C$5:$C$10,1,FALSE))</f>
        <v>……….</v>
      </c>
    </row>
    <row r="40" spans="3:5" x14ac:dyDescent="0.2">
      <c r="C40" s="34">
        <f t="shared" si="0"/>
        <v>0</v>
      </c>
      <c r="D40" s="34">
        <f t="shared" si="2"/>
        <v>0</v>
      </c>
      <c r="E40" s="41" t="str">
        <f>IF(ISNA(VLOOKUP(A40,conteggio_reperibilita!$C$5:$C$10,1,FALSE)),"……….",VLOOKUP(A40,conteggio_reperibilita!$C$5:$C$10,1,FALSE))</f>
        <v>……….</v>
      </c>
    </row>
    <row r="41" spans="3:5" x14ac:dyDescent="0.2">
      <c r="C41" s="34">
        <f t="shared" si="0"/>
        <v>0</v>
      </c>
      <c r="D41" s="34">
        <f t="shared" si="2"/>
        <v>0</v>
      </c>
      <c r="E41" s="41" t="str">
        <f>IF(ISNA(VLOOKUP(A41,conteggio_reperibilita!$C$5:$C$10,1,FALSE)),"……….",VLOOKUP(A41,conteggio_reperibilita!$C$5:$C$10,1,FALSE))</f>
        <v>……….</v>
      </c>
    </row>
    <row r="42" spans="3:5" x14ac:dyDescent="0.2">
      <c r="C42" s="34">
        <f t="shared" si="0"/>
        <v>0</v>
      </c>
      <c r="D42" s="34">
        <f t="shared" si="2"/>
        <v>0</v>
      </c>
      <c r="E42" s="41" t="str">
        <f>IF(ISNA(VLOOKUP(A42,conteggio_reperibilita!$C$5:$C$10,1,FALSE)),"……….",VLOOKUP(A42,conteggio_reperibilita!$C$5:$C$10,1,FALSE))</f>
        <v>……….</v>
      </c>
    </row>
    <row r="43" spans="3:5" x14ac:dyDescent="0.2">
      <c r="C43" s="34">
        <f t="shared" si="0"/>
        <v>0</v>
      </c>
      <c r="D43" s="34">
        <f t="shared" si="2"/>
        <v>0</v>
      </c>
      <c r="E43" s="41" t="str">
        <f>IF(ISNA(VLOOKUP(A43,conteggio_reperibilita!$C$5:$C$10,1,FALSE)),"……….",VLOOKUP(A43,conteggio_reperibilita!$C$5:$C$10,1,FALSE))</f>
        <v>……….</v>
      </c>
    </row>
    <row r="44" spans="3:5" x14ac:dyDescent="0.2">
      <c r="C44" s="34">
        <f t="shared" si="0"/>
        <v>0</v>
      </c>
      <c r="D44" s="34">
        <f t="shared" si="2"/>
        <v>0</v>
      </c>
      <c r="E44" s="41" t="str">
        <f>IF(ISNA(VLOOKUP(A44,conteggio_reperibilita!$C$5:$C$10,1,FALSE)),"……….",VLOOKUP(A44,conteggio_reperibilita!$C$5:$C$10,1,FALSE))</f>
        <v>……….</v>
      </c>
    </row>
    <row r="45" spans="3:5" x14ac:dyDescent="0.2">
      <c r="C45" s="34">
        <f t="shared" si="0"/>
        <v>0</v>
      </c>
      <c r="D45" s="34">
        <f t="shared" si="2"/>
        <v>0</v>
      </c>
      <c r="E45" s="41" t="str">
        <f>IF(ISNA(VLOOKUP(A45,conteggio_reperibilita!$C$5:$C$10,1,FALSE)),"……….",VLOOKUP(A45,conteggio_reperibilita!$C$5:$C$10,1,FALSE))</f>
        <v>……….</v>
      </c>
    </row>
    <row r="46" spans="3:5" x14ac:dyDescent="0.2">
      <c r="C46" s="34">
        <f t="shared" si="0"/>
        <v>0</v>
      </c>
      <c r="D46" s="34">
        <f t="shared" si="2"/>
        <v>0</v>
      </c>
      <c r="E46" s="41" t="str">
        <f>IF(ISNA(VLOOKUP(A46,conteggio_reperibilita!$C$5:$C$10,1,FALSE)),"……….",VLOOKUP(A46,conteggio_reperibilita!$C$5:$C$10,1,FALSE))</f>
        <v>……….</v>
      </c>
    </row>
    <row r="47" spans="3:5" x14ac:dyDescent="0.2">
      <c r="C47" s="34">
        <f t="shared" si="0"/>
        <v>0</v>
      </c>
      <c r="D47" s="34">
        <f t="shared" si="2"/>
        <v>0</v>
      </c>
      <c r="E47" s="41" t="str">
        <f>IF(ISNA(VLOOKUP(A47,conteggio_reperibilita!$C$5:$C$10,1,FALSE)),"……….",VLOOKUP(A47,conteggio_reperibilita!$C$5:$C$10,1,FALSE))</f>
        <v>……….</v>
      </c>
    </row>
    <row r="48" spans="3:5" x14ac:dyDescent="0.2">
      <c r="C48" s="34">
        <f t="shared" si="0"/>
        <v>0</v>
      </c>
      <c r="D48" s="34">
        <f t="shared" si="2"/>
        <v>0</v>
      </c>
      <c r="E48" s="41" t="str">
        <f>IF(ISNA(VLOOKUP(A48,conteggio_reperibilita!$C$5:$C$10,1,FALSE)),"……….",VLOOKUP(A48,conteggio_reperibilita!$C$5:$C$10,1,FALSE))</f>
        <v>……….</v>
      </c>
    </row>
    <row r="49" spans="3:5" x14ac:dyDescent="0.2">
      <c r="C49" s="34">
        <f t="shared" si="0"/>
        <v>0</v>
      </c>
      <c r="D49" s="34">
        <f t="shared" si="2"/>
        <v>0</v>
      </c>
      <c r="E49" s="41" t="str">
        <f>IF(ISNA(VLOOKUP(A49,conteggio_reperibilita!$C$5:$C$10,1,FALSE)),"……….",VLOOKUP(A49,conteggio_reperibilita!$C$5:$C$10,1,FALSE))</f>
        <v>……….</v>
      </c>
    </row>
    <row r="50" spans="3:5" x14ac:dyDescent="0.2">
      <c r="C50" s="34">
        <f t="shared" si="0"/>
        <v>0</v>
      </c>
      <c r="D50" s="34">
        <f t="shared" si="2"/>
        <v>0</v>
      </c>
      <c r="E50" s="41" t="str">
        <f>IF(ISNA(VLOOKUP(A50,conteggio_reperibilita!$C$5:$C$10,1,FALSE)),"……….",VLOOKUP(A50,conteggio_reperibilita!$C$5:$C$10,1,FALSE))</f>
        <v>……….</v>
      </c>
    </row>
    <row r="51" spans="3:5" x14ac:dyDescent="0.2">
      <c r="C51" s="34">
        <f t="shared" si="0"/>
        <v>0</v>
      </c>
      <c r="D51" s="34">
        <f t="shared" si="2"/>
        <v>0</v>
      </c>
      <c r="E51" s="41" t="str">
        <f>IF(ISNA(VLOOKUP(A51,conteggio_reperibilita!$C$5:$C$10,1,FALSE)),"……….",VLOOKUP(A51,conteggio_reperibilita!$C$5:$C$10,1,FALSE))</f>
        <v>……….</v>
      </c>
    </row>
    <row r="52" spans="3:5" x14ac:dyDescent="0.2">
      <c r="C52" s="34">
        <f t="shared" si="0"/>
        <v>0</v>
      </c>
      <c r="D52" s="34">
        <f t="shared" si="2"/>
        <v>0</v>
      </c>
      <c r="E52" s="41" t="str">
        <f>IF(ISNA(VLOOKUP(A52,conteggio_reperibilita!$C$5:$C$10,1,FALSE)),"……….",VLOOKUP(A52,conteggio_reperibilita!$C$5:$C$10,1,FALSE))</f>
        <v>……….</v>
      </c>
    </row>
    <row r="53" spans="3:5" x14ac:dyDescent="0.2">
      <c r="C53" s="34">
        <f t="shared" si="0"/>
        <v>0</v>
      </c>
      <c r="D53" s="34">
        <f t="shared" si="2"/>
        <v>0</v>
      </c>
      <c r="E53" s="41" t="str">
        <f>IF(ISNA(VLOOKUP(A53,conteggio_reperibilita!$C$5:$C$10,1,FALSE)),"……….",VLOOKUP(A53,conteggio_reperibilita!$C$5:$C$10,1,FALSE))</f>
        <v>……….</v>
      </c>
    </row>
    <row r="54" spans="3:5" x14ac:dyDescent="0.2">
      <c r="C54" s="34">
        <f t="shared" si="0"/>
        <v>0</v>
      </c>
      <c r="D54" s="34">
        <f t="shared" si="2"/>
        <v>0</v>
      </c>
      <c r="E54" s="41" t="str">
        <f>IF(ISNA(VLOOKUP(A54,conteggio_reperibilita!$C$5:$C$10,1,FALSE)),"……….",VLOOKUP(A54,conteggio_reperibilita!$C$5:$C$10,1,FALSE))</f>
        <v>……….</v>
      </c>
    </row>
    <row r="55" spans="3:5" x14ac:dyDescent="0.2">
      <c r="C55" s="34">
        <f t="shared" si="0"/>
        <v>0</v>
      </c>
      <c r="D55" s="34">
        <f t="shared" si="2"/>
        <v>0</v>
      </c>
      <c r="E55" s="41" t="str">
        <f>IF(ISNA(VLOOKUP(A55,conteggio_reperibilita!$C$5:$C$10,1,FALSE)),"……….",VLOOKUP(A55,conteggio_reperibilita!$C$5:$C$10,1,FALSE))</f>
        <v>……….</v>
      </c>
    </row>
    <row r="56" spans="3:5" x14ac:dyDescent="0.2">
      <c r="C56" s="34">
        <f t="shared" si="0"/>
        <v>0</v>
      </c>
      <c r="D56" s="34">
        <f t="shared" si="2"/>
        <v>0</v>
      </c>
      <c r="E56" s="41" t="str">
        <f>IF(ISNA(VLOOKUP(A56,conteggio_reperibilita!$C$5:$C$10,1,FALSE)),"……….",VLOOKUP(A56,conteggio_reperibilita!$C$5:$C$10,1,FALSE))</f>
        <v>……….</v>
      </c>
    </row>
    <row r="57" spans="3:5" x14ac:dyDescent="0.2">
      <c r="C57" s="34">
        <f t="shared" si="0"/>
        <v>0</v>
      </c>
      <c r="D57" s="34">
        <f t="shared" si="2"/>
        <v>0</v>
      </c>
      <c r="E57" s="41" t="str">
        <f>IF(ISNA(VLOOKUP(A57,conteggio_reperibilita!$C$5:$C$10,1,FALSE)),"……….",VLOOKUP(A57,conteggio_reperibilita!$C$5:$C$10,1,FALSE))</f>
        <v>……….</v>
      </c>
    </row>
    <row r="58" spans="3:5" x14ac:dyDescent="0.2">
      <c r="C58" s="34">
        <f t="shared" si="0"/>
        <v>0</v>
      </c>
      <c r="D58" s="34">
        <f t="shared" si="2"/>
        <v>0</v>
      </c>
      <c r="E58" s="41" t="str">
        <f>IF(ISNA(VLOOKUP(A58,conteggio_reperibilita!$C$5:$C$10,1,FALSE)),"……….",VLOOKUP(A58,conteggio_reperibilita!$C$5:$C$10,1,FALSE))</f>
        <v>……….</v>
      </c>
    </row>
    <row r="59" spans="3:5" x14ac:dyDescent="0.2">
      <c r="C59" s="34">
        <f t="shared" si="0"/>
        <v>0</v>
      </c>
      <c r="D59" s="34">
        <f t="shared" si="2"/>
        <v>0</v>
      </c>
      <c r="E59" s="41" t="str">
        <f>IF(ISNA(VLOOKUP(A59,conteggio_reperibilita!$C$5:$C$10,1,FALSE)),"……….",VLOOKUP(A59,conteggio_reperibilita!$C$5:$C$10,1,FALSE))</f>
        <v>……….</v>
      </c>
    </row>
    <row r="60" spans="3:5" x14ac:dyDescent="0.2">
      <c r="C60" s="34">
        <f t="shared" si="0"/>
        <v>0</v>
      </c>
      <c r="D60" s="34">
        <f t="shared" si="2"/>
        <v>0</v>
      </c>
      <c r="E60" s="41" t="str">
        <f>IF(ISNA(VLOOKUP(A60,conteggio_reperibilita!$C$5:$C$10,1,FALSE)),"……….",VLOOKUP(A60,conteggio_reperibilita!$C$5:$C$10,1,FALSE))</f>
        <v>……….</v>
      </c>
    </row>
    <row r="61" spans="3:5" x14ac:dyDescent="0.2">
      <c r="C61" s="34">
        <f t="shared" si="0"/>
        <v>0</v>
      </c>
      <c r="D61" s="34">
        <f t="shared" si="2"/>
        <v>0</v>
      </c>
      <c r="E61" s="41" t="str">
        <f>IF(ISNA(VLOOKUP(A61,conteggio_reperibilita!$C$5:$C$10,1,FALSE)),"……….",VLOOKUP(A61,conteggio_reperibilita!$C$5:$C$10,1,FALSE))</f>
        <v>……….</v>
      </c>
    </row>
    <row r="62" spans="3:5" x14ac:dyDescent="0.2">
      <c r="C62" s="34">
        <f t="shared" si="0"/>
        <v>0</v>
      </c>
      <c r="D62" s="34">
        <f t="shared" si="2"/>
        <v>0</v>
      </c>
      <c r="E62" s="41" t="str">
        <f>IF(ISNA(VLOOKUP(A62,conteggio_reperibilita!$C$5:$C$10,1,FALSE)),"……….",VLOOKUP(A62,conteggio_reperibilita!$C$5:$C$10,1,FALSE))</f>
        <v>……….</v>
      </c>
    </row>
    <row r="63" spans="3:5" x14ac:dyDescent="0.2">
      <c r="C63" s="34">
        <f t="shared" si="0"/>
        <v>0</v>
      </c>
      <c r="D63" s="34">
        <f t="shared" si="2"/>
        <v>0</v>
      </c>
      <c r="E63" s="41" t="str">
        <f>IF(ISNA(VLOOKUP(A63,conteggio_reperibilita!$C$5:$C$10,1,FALSE)),"……….",VLOOKUP(A63,conteggio_reperibilita!$C$5:$C$10,1,FALSE))</f>
        <v>……….</v>
      </c>
    </row>
    <row r="64" spans="3:5" x14ac:dyDescent="0.2">
      <c r="C64" s="34">
        <f t="shared" si="0"/>
        <v>0</v>
      </c>
      <c r="D64" s="34">
        <f t="shared" si="2"/>
        <v>0</v>
      </c>
      <c r="E64" s="41" t="str">
        <f>IF(ISNA(VLOOKUP(A64,conteggio_reperibilita!$C$5:$C$10,1,FALSE)),"……….",VLOOKUP(A64,conteggio_reperibilita!$C$5:$C$10,1,FALSE))</f>
        <v>……….</v>
      </c>
    </row>
    <row r="65" spans="3:5" x14ac:dyDescent="0.2">
      <c r="C65" s="34">
        <f t="shared" si="0"/>
        <v>0</v>
      </c>
      <c r="D65" s="34">
        <f t="shared" si="2"/>
        <v>0</v>
      </c>
      <c r="E65" s="41" t="str">
        <f>IF(ISNA(VLOOKUP(A65,conteggio_reperibilita!$C$5:$C$10,1,FALSE)),"……….",VLOOKUP(A65,conteggio_reperibilita!$C$5:$C$10,1,FALSE))</f>
        <v>……….</v>
      </c>
    </row>
    <row r="66" spans="3:5" x14ac:dyDescent="0.2">
      <c r="C66" s="34">
        <f t="shared" si="0"/>
        <v>0</v>
      </c>
      <c r="D66" s="34">
        <f t="shared" si="2"/>
        <v>0</v>
      </c>
      <c r="E66" s="41" t="str">
        <f>IF(ISNA(VLOOKUP(A66,conteggio_reperibilita!$C$5:$C$10,1,FALSE)),"……….",VLOOKUP(A66,conteggio_reperibilita!$C$5:$C$10,1,FALSE))</f>
        <v>……….</v>
      </c>
    </row>
    <row r="67" spans="3:5" x14ac:dyDescent="0.2">
      <c r="C67" s="34">
        <f t="shared" si="0"/>
        <v>0</v>
      </c>
      <c r="D67" s="34">
        <f t="shared" si="2"/>
        <v>0</v>
      </c>
      <c r="E67" s="41" t="str">
        <f>IF(ISNA(VLOOKUP(A67,conteggio_reperibilita!$C$5:$C$10,1,FALSE)),"……….",VLOOKUP(A67,conteggio_reperibilita!$C$5:$C$10,1,FALSE))</f>
        <v>……….</v>
      </c>
    </row>
    <row r="68" spans="3:5" x14ac:dyDescent="0.2">
      <c r="C68" s="34">
        <f t="shared" si="0"/>
        <v>0</v>
      </c>
      <c r="D68" s="34">
        <f t="shared" si="2"/>
        <v>0</v>
      </c>
      <c r="E68" s="41" t="str">
        <f>IF(ISNA(VLOOKUP(A68,conteggio_reperibilita!$C$5:$C$10,1,FALSE)),"……….",VLOOKUP(A68,conteggio_reperibilita!$C$5:$C$10,1,FALSE))</f>
        <v>……….</v>
      </c>
    </row>
    <row r="69" spans="3:5" x14ac:dyDescent="0.2">
      <c r="C69" s="34">
        <f t="shared" ref="C69:C132" si="3">IF(B69&gt;=144,144,B69)</f>
        <v>0</v>
      </c>
      <c r="D69" s="34">
        <f t="shared" ref="D69:D100" si="4">IF(ISNA(VLOOKUP(A69,feste,2,FALSE)),0,VLOOKUP(A69,feste,2,FALSE))</f>
        <v>0</v>
      </c>
      <c r="E69" s="41" t="str">
        <f>IF(ISNA(VLOOKUP(A69,conteggio_reperibilita!$C$5:$C$10,1,FALSE)),"……….",VLOOKUP(A69,conteggio_reperibilita!$C$5:$C$10,1,FALSE))</f>
        <v>……….</v>
      </c>
    </row>
    <row r="70" spans="3:5" x14ac:dyDescent="0.2">
      <c r="C70" s="34">
        <f t="shared" si="3"/>
        <v>0</v>
      </c>
      <c r="D70" s="34">
        <f t="shared" si="4"/>
        <v>0</v>
      </c>
      <c r="E70" s="41" t="str">
        <f>IF(ISNA(VLOOKUP(A70,conteggio_reperibilita!$C$5:$C$10,1,FALSE)),"……….",VLOOKUP(A70,conteggio_reperibilita!$C$5:$C$10,1,FALSE))</f>
        <v>……….</v>
      </c>
    </row>
    <row r="71" spans="3:5" x14ac:dyDescent="0.2">
      <c r="C71" s="34">
        <f t="shared" si="3"/>
        <v>0</v>
      </c>
      <c r="D71" s="34">
        <f t="shared" si="4"/>
        <v>0</v>
      </c>
      <c r="E71" s="41" t="str">
        <f>IF(ISNA(VLOOKUP(A71,conteggio_reperibilita!$C$5:$C$10,1,FALSE)),"……….",VLOOKUP(A71,conteggio_reperibilita!$C$5:$C$10,1,FALSE))</f>
        <v>……….</v>
      </c>
    </row>
    <row r="72" spans="3:5" x14ac:dyDescent="0.2">
      <c r="C72" s="34">
        <f t="shared" si="3"/>
        <v>0</v>
      </c>
      <c r="D72" s="34">
        <f t="shared" si="4"/>
        <v>0</v>
      </c>
      <c r="E72" s="41" t="str">
        <f>IF(ISNA(VLOOKUP(A72,conteggio_reperibilita!$C$5:$C$10,1,FALSE)),"……….",VLOOKUP(A72,conteggio_reperibilita!$C$5:$C$10,1,FALSE))</f>
        <v>……….</v>
      </c>
    </row>
    <row r="73" spans="3:5" x14ac:dyDescent="0.2">
      <c r="C73" s="34">
        <f t="shared" si="3"/>
        <v>0</v>
      </c>
      <c r="D73" s="34">
        <f t="shared" si="4"/>
        <v>0</v>
      </c>
      <c r="E73" s="41" t="str">
        <f>IF(ISNA(VLOOKUP(A73,conteggio_reperibilita!$C$5:$C$10,1,FALSE)),"……….",VLOOKUP(A73,conteggio_reperibilita!$C$5:$C$10,1,FALSE))</f>
        <v>……….</v>
      </c>
    </row>
    <row r="74" spans="3:5" x14ac:dyDescent="0.2">
      <c r="C74" s="34">
        <f t="shared" si="3"/>
        <v>0</v>
      </c>
      <c r="D74" s="34">
        <f t="shared" si="4"/>
        <v>0</v>
      </c>
      <c r="E74" s="41" t="str">
        <f>IF(ISNA(VLOOKUP(A74,conteggio_reperibilita!$C$5:$C$10,1,FALSE)),"……….",VLOOKUP(A74,conteggio_reperibilita!$C$5:$C$10,1,FALSE))</f>
        <v>……….</v>
      </c>
    </row>
    <row r="75" spans="3:5" x14ac:dyDescent="0.2">
      <c r="C75" s="34">
        <f t="shared" si="3"/>
        <v>0</v>
      </c>
      <c r="D75" s="34">
        <f t="shared" si="4"/>
        <v>0</v>
      </c>
      <c r="E75" s="41" t="str">
        <f>IF(ISNA(VLOOKUP(A75,conteggio_reperibilita!$C$5:$C$10,1,FALSE)),"……….",VLOOKUP(A75,conteggio_reperibilita!$C$5:$C$10,1,FALSE))</f>
        <v>……….</v>
      </c>
    </row>
    <row r="76" spans="3:5" x14ac:dyDescent="0.2">
      <c r="C76" s="34">
        <f t="shared" si="3"/>
        <v>0</v>
      </c>
      <c r="D76" s="34">
        <f t="shared" si="4"/>
        <v>0</v>
      </c>
      <c r="E76" s="41" t="str">
        <f>IF(ISNA(VLOOKUP(A76,conteggio_reperibilita!$C$5:$C$10,1,FALSE)),"……….",VLOOKUP(A76,conteggio_reperibilita!$C$5:$C$10,1,FALSE))</f>
        <v>……….</v>
      </c>
    </row>
    <row r="77" spans="3:5" x14ac:dyDescent="0.2">
      <c r="C77" s="34">
        <f t="shared" si="3"/>
        <v>0</v>
      </c>
      <c r="D77" s="34">
        <f t="shared" si="4"/>
        <v>0</v>
      </c>
      <c r="E77" s="41" t="str">
        <f>IF(ISNA(VLOOKUP(A77,conteggio_reperibilita!$C$5:$C$10,1,FALSE)),"……….",VLOOKUP(A77,conteggio_reperibilita!$C$5:$C$10,1,FALSE))</f>
        <v>……….</v>
      </c>
    </row>
    <row r="78" spans="3:5" x14ac:dyDescent="0.2">
      <c r="C78" s="34">
        <f t="shared" si="3"/>
        <v>0</v>
      </c>
      <c r="D78" s="34">
        <f t="shared" si="4"/>
        <v>0</v>
      </c>
      <c r="E78" s="41" t="str">
        <f>IF(ISNA(VLOOKUP(A78,conteggio_reperibilita!$C$5:$C$10,1,FALSE)),"……….",VLOOKUP(A78,conteggio_reperibilita!$C$5:$C$10,1,FALSE))</f>
        <v>……….</v>
      </c>
    </row>
    <row r="79" spans="3:5" x14ac:dyDescent="0.2">
      <c r="C79" s="34">
        <f t="shared" si="3"/>
        <v>0</v>
      </c>
      <c r="D79" s="34">
        <f t="shared" si="4"/>
        <v>0</v>
      </c>
      <c r="E79" s="41" t="str">
        <f>IF(ISNA(VLOOKUP(A79,conteggio_reperibilita!$C$5:$C$10,1,FALSE)),"……….",VLOOKUP(A79,conteggio_reperibilita!$C$5:$C$10,1,FALSE))</f>
        <v>……….</v>
      </c>
    </row>
    <row r="80" spans="3:5" x14ac:dyDescent="0.2">
      <c r="C80" s="34">
        <f t="shared" si="3"/>
        <v>0</v>
      </c>
      <c r="D80" s="34">
        <f t="shared" si="4"/>
        <v>0</v>
      </c>
      <c r="E80" s="41" t="str">
        <f>IF(ISNA(VLOOKUP(A80,conteggio_reperibilita!$C$5:$C$10,1,FALSE)),"……….",VLOOKUP(A80,conteggio_reperibilita!$C$5:$C$10,1,FALSE))</f>
        <v>……….</v>
      </c>
    </row>
    <row r="81" spans="3:5" x14ac:dyDescent="0.2">
      <c r="C81" s="34">
        <f t="shared" si="3"/>
        <v>0</v>
      </c>
      <c r="D81" s="34">
        <f t="shared" si="4"/>
        <v>0</v>
      </c>
      <c r="E81" s="41" t="str">
        <f>IF(ISNA(VLOOKUP(A81,conteggio_reperibilita!$C$5:$C$10,1,FALSE)),"……….",VLOOKUP(A81,conteggio_reperibilita!$C$5:$C$10,1,FALSE))</f>
        <v>……….</v>
      </c>
    </row>
    <row r="82" spans="3:5" x14ac:dyDescent="0.2">
      <c r="C82" s="34">
        <f t="shared" si="3"/>
        <v>0</v>
      </c>
      <c r="D82" s="34">
        <f t="shared" si="4"/>
        <v>0</v>
      </c>
      <c r="E82" s="41" t="str">
        <f>IF(ISNA(VLOOKUP(A82,conteggio_reperibilita!$C$5:$C$10,1,FALSE)),"……….",VLOOKUP(A82,conteggio_reperibilita!$C$5:$C$10,1,FALSE))</f>
        <v>……….</v>
      </c>
    </row>
    <row r="83" spans="3:5" x14ac:dyDescent="0.2">
      <c r="C83" s="34">
        <f t="shared" si="3"/>
        <v>0</v>
      </c>
      <c r="D83" s="34">
        <f t="shared" si="4"/>
        <v>0</v>
      </c>
      <c r="E83" s="41" t="str">
        <f>IF(ISNA(VLOOKUP(A83,conteggio_reperibilita!$C$5:$C$10,1,FALSE)),"……….",VLOOKUP(A83,conteggio_reperibilita!$C$5:$C$10,1,FALSE))</f>
        <v>……….</v>
      </c>
    </row>
    <row r="84" spans="3:5" x14ac:dyDescent="0.2">
      <c r="C84" s="34">
        <f t="shared" si="3"/>
        <v>0</v>
      </c>
      <c r="D84" s="34">
        <f t="shared" si="4"/>
        <v>0</v>
      </c>
      <c r="E84" s="41" t="str">
        <f>IF(ISNA(VLOOKUP(A84,conteggio_reperibilita!$C$5:$C$10,1,FALSE)),"……….",VLOOKUP(A84,conteggio_reperibilita!$C$5:$C$10,1,FALSE))</f>
        <v>……….</v>
      </c>
    </row>
    <row r="85" spans="3:5" x14ac:dyDescent="0.2">
      <c r="C85" s="34">
        <f t="shared" si="3"/>
        <v>0</v>
      </c>
      <c r="D85" s="34">
        <f t="shared" si="4"/>
        <v>0</v>
      </c>
      <c r="E85" s="41" t="str">
        <f>IF(ISNA(VLOOKUP(A85,conteggio_reperibilita!$C$5:$C$10,1,FALSE)),"……….",VLOOKUP(A85,conteggio_reperibilita!$C$5:$C$10,1,FALSE))</f>
        <v>……….</v>
      </c>
    </row>
    <row r="86" spans="3:5" x14ac:dyDescent="0.2">
      <c r="C86" s="34">
        <f t="shared" si="3"/>
        <v>0</v>
      </c>
      <c r="D86" s="34">
        <f t="shared" si="4"/>
        <v>0</v>
      </c>
      <c r="E86" s="41" t="str">
        <f>IF(ISNA(VLOOKUP(A86,conteggio_reperibilita!$C$5:$C$10,1,FALSE)),"……….",VLOOKUP(A86,conteggio_reperibilita!$C$5:$C$10,1,FALSE))</f>
        <v>……….</v>
      </c>
    </row>
    <row r="87" spans="3:5" x14ac:dyDescent="0.2">
      <c r="C87" s="34">
        <f t="shared" si="3"/>
        <v>0</v>
      </c>
      <c r="D87" s="34">
        <f t="shared" si="4"/>
        <v>0</v>
      </c>
      <c r="E87" s="41" t="str">
        <f>IF(ISNA(VLOOKUP(A87,conteggio_reperibilita!$C$5:$C$10,1,FALSE)),"……….",VLOOKUP(A87,conteggio_reperibilita!$C$5:$C$10,1,FALSE))</f>
        <v>……….</v>
      </c>
    </row>
    <row r="88" spans="3:5" x14ac:dyDescent="0.2">
      <c r="C88" s="34">
        <f t="shared" si="3"/>
        <v>0</v>
      </c>
      <c r="D88" s="34">
        <f t="shared" si="4"/>
        <v>0</v>
      </c>
      <c r="E88" s="41" t="str">
        <f>IF(ISNA(VLOOKUP(A88,conteggio_reperibilita!$C$5:$C$10,1,FALSE)),"……….",VLOOKUP(A88,conteggio_reperibilita!$C$5:$C$10,1,FALSE))</f>
        <v>……….</v>
      </c>
    </row>
    <row r="89" spans="3:5" x14ac:dyDescent="0.2">
      <c r="C89" s="34">
        <f t="shared" si="3"/>
        <v>0</v>
      </c>
      <c r="D89" s="34">
        <f t="shared" si="4"/>
        <v>0</v>
      </c>
      <c r="E89" s="41" t="str">
        <f>IF(ISNA(VLOOKUP(A89,conteggio_reperibilita!$C$5:$C$10,1,FALSE)),"……….",VLOOKUP(A89,conteggio_reperibilita!$C$5:$C$10,1,FALSE))</f>
        <v>……….</v>
      </c>
    </row>
    <row r="90" spans="3:5" x14ac:dyDescent="0.2">
      <c r="C90" s="34">
        <f t="shared" si="3"/>
        <v>0</v>
      </c>
      <c r="D90" s="34">
        <f t="shared" si="4"/>
        <v>0</v>
      </c>
      <c r="E90" s="41" t="str">
        <f>IF(ISNA(VLOOKUP(A90,conteggio_reperibilita!$C$5:$C$10,1,FALSE)),"……….",VLOOKUP(A90,conteggio_reperibilita!$C$5:$C$10,1,FALSE))</f>
        <v>……….</v>
      </c>
    </row>
    <row r="91" spans="3:5" x14ac:dyDescent="0.2">
      <c r="C91" s="34">
        <f t="shared" si="3"/>
        <v>0</v>
      </c>
      <c r="D91" s="34">
        <f t="shared" si="4"/>
        <v>0</v>
      </c>
      <c r="E91" s="41" t="str">
        <f>IF(ISNA(VLOOKUP(A91,conteggio_reperibilita!$C$5:$C$10,1,FALSE)),"……….",VLOOKUP(A91,conteggio_reperibilita!$C$5:$C$10,1,FALSE))</f>
        <v>……….</v>
      </c>
    </row>
    <row r="92" spans="3:5" x14ac:dyDescent="0.2">
      <c r="C92" s="34">
        <f t="shared" si="3"/>
        <v>0</v>
      </c>
      <c r="D92" s="34">
        <f t="shared" si="4"/>
        <v>0</v>
      </c>
      <c r="E92" s="41" t="str">
        <f>IF(ISNA(VLOOKUP(A92,conteggio_reperibilita!$C$5:$C$10,1,FALSE)),"……….",VLOOKUP(A92,conteggio_reperibilita!$C$5:$C$10,1,FALSE))</f>
        <v>……….</v>
      </c>
    </row>
    <row r="93" spans="3:5" x14ac:dyDescent="0.2">
      <c r="C93" s="34">
        <f t="shared" si="3"/>
        <v>0</v>
      </c>
      <c r="D93" s="34">
        <f t="shared" si="4"/>
        <v>0</v>
      </c>
      <c r="E93" s="41" t="str">
        <f>IF(ISNA(VLOOKUP(A93,conteggio_reperibilita!$C$5:$C$10,1,FALSE)),"……….",VLOOKUP(A93,conteggio_reperibilita!$C$5:$C$10,1,FALSE))</f>
        <v>……….</v>
      </c>
    </row>
    <row r="94" spans="3:5" x14ac:dyDescent="0.2">
      <c r="C94" s="34">
        <f t="shared" si="3"/>
        <v>0</v>
      </c>
      <c r="D94" s="34">
        <f t="shared" si="4"/>
        <v>0</v>
      </c>
      <c r="E94" s="41" t="str">
        <f>IF(ISNA(VLOOKUP(A94,conteggio_reperibilita!$C$5:$C$10,1,FALSE)),"……….",VLOOKUP(A94,conteggio_reperibilita!$C$5:$C$10,1,FALSE))</f>
        <v>……….</v>
      </c>
    </row>
    <row r="95" spans="3:5" x14ac:dyDescent="0.2">
      <c r="C95" s="34">
        <f t="shared" si="3"/>
        <v>0</v>
      </c>
      <c r="D95" s="34">
        <f t="shared" si="4"/>
        <v>0</v>
      </c>
      <c r="E95" s="41" t="str">
        <f>IF(ISNA(VLOOKUP(A95,conteggio_reperibilita!$C$5:$C$10,1,FALSE)),"……….",VLOOKUP(A95,conteggio_reperibilita!$C$5:$C$10,1,FALSE))</f>
        <v>……….</v>
      </c>
    </row>
    <row r="96" spans="3:5" x14ac:dyDescent="0.2">
      <c r="C96" s="34">
        <f t="shared" si="3"/>
        <v>0</v>
      </c>
      <c r="D96" s="34">
        <f t="shared" si="4"/>
        <v>0</v>
      </c>
      <c r="E96" s="41" t="str">
        <f>IF(ISNA(VLOOKUP(A96,conteggio_reperibilita!$C$5:$C$10,1,FALSE)),"……….",VLOOKUP(A96,conteggio_reperibilita!$C$5:$C$10,1,FALSE))</f>
        <v>……….</v>
      </c>
    </row>
    <row r="97" spans="3:7" x14ac:dyDescent="0.2">
      <c r="C97" s="34">
        <f t="shared" si="3"/>
        <v>0</v>
      </c>
      <c r="D97" s="34">
        <f t="shared" si="4"/>
        <v>0</v>
      </c>
      <c r="E97" s="41" t="str">
        <f>IF(ISNA(VLOOKUP(A97,conteggio_reperibilita!$C$5:$C$10,1,FALSE)),"……….",VLOOKUP(A97,conteggio_reperibilita!$C$5:$C$10,1,FALSE))</f>
        <v>……….</v>
      </c>
    </row>
    <row r="98" spans="3:7" x14ac:dyDescent="0.2">
      <c r="C98" s="34">
        <f t="shared" si="3"/>
        <v>0</v>
      </c>
      <c r="D98" s="34">
        <f t="shared" si="4"/>
        <v>0</v>
      </c>
      <c r="E98" s="41" t="str">
        <f>IF(ISNA(VLOOKUP(A98,conteggio_reperibilita!$C$5:$C$10,1,FALSE)),"……….",VLOOKUP(A98,conteggio_reperibilita!$C$5:$C$10,1,FALSE))</f>
        <v>……….</v>
      </c>
    </row>
    <row r="99" spans="3:7" x14ac:dyDescent="0.2">
      <c r="C99" s="34">
        <f t="shared" si="3"/>
        <v>0</v>
      </c>
      <c r="D99" s="34">
        <f t="shared" si="4"/>
        <v>0</v>
      </c>
      <c r="E99" s="41" t="str">
        <f>IF(ISNA(VLOOKUP(A99,conteggio_reperibilita!$C$5:$C$10,1,FALSE)),"……….",VLOOKUP(A99,conteggio_reperibilita!$C$5:$C$10,1,FALSE))</f>
        <v>……….</v>
      </c>
    </row>
    <row r="100" spans="3:7" x14ac:dyDescent="0.2">
      <c r="C100" s="34">
        <f t="shared" si="3"/>
        <v>0</v>
      </c>
      <c r="D100" s="34">
        <f t="shared" si="4"/>
        <v>0</v>
      </c>
      <c r="E100" s="41" t="str">
        <f>IF(ISNA(VLOOKUP(A100,conteggio_reperibilita!$C$5:$C$10,1,FALSE)),"……….",VLOOKUP(A100,conteggio_reperibilita!$C$5:$C$10,1,FALSE))</f>
        <v>……….</v>
      </c>
    </row>
    <row r="101" spans="3:7" x14ac:dyDescent="0.2">
      <c r="C101" s="34">
        <f t="shared" si="3"/>
        <v>0</v>
      </c>
      <c r="D101" s="34">
        <f t="shared" ref="D101:D132" si="5">IF(ISNA(VLOOKUP(A101,feste,2,FALSE)),0,VLOOKUP(A101,feste,2,FALSE))</f>
        <v>0</v>
      </c>
      <c r="E101" s="41" t="str">
        <f>IF(ISNA(VLOOKUP(A101,conteggio_reperibilita!$C$5:$C$10,1,FALSE)),"……….",VLOOKUP(A101,conteggio_reperibilita!$C$5:$C$10,1,FALSE))</f>
        <v>……….</v>
      </c>
    </row>
    <row r="102" spans="3:7" x14ac:dyDescent="0.2">
      <c r="C102" s="34">
        <f t="shared" si="3"/>
        <v>0</v>
      </c>
      <c r="D102" s="34">
        <f t="shared" si="5"/>
        <v>0</v>
      </c>
      <c r="E102" s="41" t="str">
        <f>IF(ISNA(VLOOKUP(A102,conteggio_reperibilita!$C$5:$C$10,1,FALSE)),"……….",VLOOKUP(A102,conteggio_reperibilita!$C$5:$C$10,1,FALSE))</f>
        <v>……….</v>
      </c>
      <c r="F102" s="26"/>
      <c r="G102" s="26"/>
    </row>
    <row r="103" spans="3:7" x14ac:dyDescent="0.2">
      <c r="C103" s="34">
        <f t="shared" si="3"/>
        <v>0</v>
      </c>
      <c r="D103" s="34">
        <f t="shared" si="5"/>
        <v>0</v>
      </c>
      <c r="E103" s="41" t="str">
        <f>IF(ISNA(VLOOKUP(A103,conteggio_reperibilita!$C$5:$C$10,1,FALSE)),"……….",VLOOKUP(A103,conteggio_reperibilita!$C$5:$C$10,1,FALSE))</f>
        <v>……….</v>
      </c>
      <c r="F103" s="26"/>
      <c r="G103" s="26"/>
    </row>
    <row r="104" spans="3:7" x14ac:dyDescent="0.2">
      <c r="C104" s="34">
        <f t="shared" si="3"/>
        <v>0</v>
      </c>
      <c r="D104" s="34">
        <f t="shared" si="5"/>
        <v>0</v>
      </c>
      <c r="E104" s="41" t="str">
        <f>IF(ISNA(VLOOKUP(A104,conteggio_reperibilita!$C$5:$C$10,1,FALSE)),"……….",VLOOKUP(A104,conteggio_reperibilita!$C$5:$C$10,1,FALSE))</f>
        <v>……….</v>
      </c>
      <c r="F104" s="26"/>
      <c r="G104" s="26"/>
    </row>
    <row r="105" spans="3:7" x14ac:dyDescent="0.2">
      <c r="C105" s="34">
        <f t="shared" si="3"/>
        <v>0</v>
      </c>
      <c r="D105" s="34">
        <f t="shared" si="5"/>
        <v>0</v>
      </c>
      <c r="E105" s="41" t="str">
        <f>IF(ISNA(VLOOKUP(A105,conteggio_reperibilita!$C$5:$C$10,1,FALSE)),"……….",VLOOKUP(A105,conteggio_reperibilita!$C$5:$C$10,1,FALSE))</f>
        <v>……….</v>
      </c>
    </row>
    <row r="106" spans="3:7" x14ac:dyDescent="0.2">
      <c r="C106" s="34">
        <f t="shared" si="3"/>
        <v>0</v>
      </c>
      <c r="D106" s="34">
        <f t="shared" si="5"/>
        <v>0</v>
      </c>
      <c r="E106" s="41" t="str">
        <f>IF(ISNA(VLOOKUP(A106,conteggio_reperibilita!$C$5:$C$10,1,FALSE)),"……….",VLOOKUP(A106,conteggio_reperibilita!$C$5:$C$10,1,FALSE))</f>
        <v>……….</v>
      </c>
    </row>
    <row r="107" spans="3:7" x14ac:dyDescent="0.2">
      <c r="C107" s="34">
        <f t="shared" si="3"/>
        <v>0</v>
      </c>
      <c r="D107" s="34">
        <f t="shared" si="5"/>
        <v>0</v>
      </c>
      <c r="E107" s="41" t="str">
        <f>IF(ISNA(VLOOKUP(A107,conteggio_reperibilita!$C$5:$C$10,1,FALSE)),"……….",VLOOKUP(A107,conteggio_reperibilita!$C$5:$C$10,1,FALSE))</f>
        <v>……….</v>
      </c>
    </row>
    <row r="108" spans="3:7" x14ac:dyDescent="0.2">
      <c r="C108" s="34">
        <f t="shared" si="3"/>
        <v>0</v>
      </c>
      <c r="D108" s="34">
        <f t="shared" si="5"/>
        <v>0</v>
      </c>
      <c r="E108" s="41" t="str">
        <f>IF(ISNA(VLOOKUP(A108,conteggio_reperibilita!$C$5:$C$10,1,FALSE)),"……….",VLOOKUP(A108,conteggio_reperibilita!$C$5:$C$10,1,FALSE))</f>
        <v>……….</v>
      </c>
    </row>
    <row r="109" spans="3:7" x14ac:dyDescent="0.2">
      <c r="C109" s="34">
        <f t="shared" si="3"/>
        <v>0</v>
      </c>
      <c r="D109" s="34">
        <f t="shared" si="5"/>
        <v>0</v>
      </c>
      <c r="E109" s="41" t="str">
        <f>IF(ISNA(VLOOKUP(A109,conteggio_reperibilita!$C$5:$C$10,1,FALSE)),"……….",VLOOKUP(A109,conteggio_reperibilita!$C$5:$C$10,1,FALSE))</f>
        <v>……….</v>
      </c>
    </row>
    <row r="110" spans="3:7" x14ac:dyDescent="0.2">
      <c r="C110" s="34">
        <f t="shared" si="3"/>
        <v>0</v>
      </c>
      <c r="D110" s="34">
        <f t="shared" si="5"/>
        <v>0</v>
      </c>
      <c r="E110" s="41" t="str">
        <f>IF(ISNA(VLOOKUP(A110,conteggio_reperibilita!$C$5:$C$10,1,FALSE)),"……….",VLOOKUP(A110,conteggio_reperibilita!$C$5:$C$10,1,FALSE))</f>
        <v>……….</v>
      </c>
    </row>
    <row r="111" spans="3:7" x14ac:dyDescent="0.2">
      <c r="C111" s="34">
        <f t="shared" si="3"/>
        <v>0</v>
      </c>
      <c r="D111" s="34">
        <f t="shared" si="5"/>
        <v>0</v>
      </c>
      <c r="E111" s="41" t="str">
        <f>IF(ISNA(VLOOKUP(A111,conteggio_reperibilita!$C$5:$C$10,1,FALSE)),"……….",VLOOKUP(A111,conteggio_reperibilita!$C$5:$C$10,1,FALSE))</f>
        <v>……….</v>
      </c>
    </row>
    <row r="112" spans="3:7" x14ac:dyDescent="0.2">
      <c r="C112" s="34">
        <f t="shared" si="3"/>
        <v>0</v>
      </c>
      <c r="D112" s="34">
        <f t="shared" si="5"/>
        <v>0</v>
      </c>
      <c r="E112" s="41" t="str">
        <f>IF(ISNA(VLOOKUP(A112,conteggio_reperibilita!$C$5:$C$10,1,FALSE)),"……….",VLOOKUP(A112,conteggio_reperibilita!$C$5:$C$10,1,FALSE))</f>
        <v>……….</v>
      </c>
    </row>
    <row r="113" spans="3:5" x14ac:dyDescent="0.2">
      <c r="C113" s="34">
        <f t="shared" si="3"/>
        <v>0</v>
      </c>
      <c r="D113" s="34">
        <f t="shared" si="5"/>
        <v>0</v>
      </c>
      <c r="E113" s="41" t="str">
        <f>IF(ISNA(VLOOKUP(A113,conteggio_reperibilita!$C$5:$C$10,1,FALSE)),"……….",VLOOKUP(A113,conteggio_reperibilita!$C$5:$C$10,1,FALSE))</f>
        <v>……….</v>
      </c>
    </row>
    <row r="114" spans="3:5" x14ac:dyDescent="0.2">
      <c r="C114" s="34">
        <f t="shared" si="3"/>
        <v>0</v>
      </c>
      <c r="D114" s="34">
        <f t="shared" si="5"/>
        <v>0</v>
      </c>
      <c r="E114" s="41" t="str">
        <f>IF(ISNA(VLOOKUP(A114,conteggio_reperibilita!$C$5:$C$10,1,FALSE)),"……….",VLOOKUP(A114,conteggio_reperibilita!$C$5:$C$10,1,FALSE))</f>
        <v>……….</v>
      </c>
    </row>
    <row r="115" spans="3:5" x14ac:dyDescent="0.2">
      <c r="C115" s="34">
        <f t="shared" si="3"/>
        <v>0</v>
      </c>
      <c r="D115" s="34">
        <f t="shared" si="5"/>
        <v>0</v>
      </c>
      <c r="E115" s="41" t="str">
        <f>IF(ISNA(VLOOKUP(A115,conteggio_reperibilita!$C$5:$C$10,1,FALSE)),"……….",VLOOKUP(A115,conteggio_reperibilita!$C$5:$C$10,1,FALSE))</f>
        <v>……….</v>
      </c>
    </row>
    <row r="116" spans="3:5" x14ac:dyDescent="0.2">
      <c r="C116" s="34">
        <f t="shared" si="3"/>
        <v>0</v>
      </c>
      <c r="D116" s="34">
        <f t="shared" si="5"/>
        <v>0</v>
      </c>
      <c r="E116" s="41" t="str">
        <f>IF(ISNA(VLOOKUP(A116,conteggio_reperibilita!$C$5:$C$10,1,FALSE)),"……….",VLOOKUP(A116,conteggio_reperibilita!$C$5:$C$10,1,FALSE))</f>
        <v>……….</v>
      </c>
    </row>
    <row r="117" spans="3:5" x14ac:dyDescent="0.2">
      <c r="C117" s="34">
        <f t="shared" si="3"/>
        <v>0</v>
      </c>
      <c r="D117" s="34">
        <f t="shared" si="5"/>
        <v>0</v>
      </c>
      <c r="E117" s="41" t="str">
        <f>IF(ISNA(VLOOKUP(A117,conteggio_reperibilita!$C$5:$C$10,1,FALSE)),"……….",VLOOKUP(A117,conteggio_reperibilita!$C$5:$C$10,1,FALSE))</f>
        <v>……….</v>
      </c>
    </row>
    <row r="118" spans="3:5" x14ac:dyDescent="0.2">
      <c r="C118" s="34">
        <f t="shared" si="3"/>
        <v>0</v>
      </c>
      <c r="D118" s="34">
        <f t="shared" si="5"/>
        <v>0</v>
      </c>
      <c r="E118" s="41" t="str">
        <f>IF(ISNA(VLOOKUP(A118,conteggio_reperibilita!$C$5:$C$10,1,FALSE)),"……….",VLOOKUP(A118,conteggio_reperibilita!$C$5:$C$10,1,FALSE))</f>
        <v>……….</v>
      </c>
    </row>
    <row r="119" spans="3:5" x14ac:dyDescent="0.2">
      <c r="C119" s="34">
        <f t="shared" si="3"/>
        <v>0</v>
      </c>
      <c r="D119" s="34">
        <f t="shared" si="5"/>
        <v>0</v>
      </c>
      <c r="E119" s="41" t="str">
        <f>IF(ISNA(VLOOKUP(A119,conteggio_reperibilita!$C$5:$C$10,1,FALSE)),"……….",VLOOKUP(A119,conteggio_reperibilita!$C$5:$C$10,1,FALSE))</f>
        <v>……….</v>
      </c>
    </row>
    <row r="120" spans="3:5" x14ac:dyDescent="0.2">
      <c r="C120" s="34">
        <f t="shared" si="3"/>
        <v>0</v>
      </c>
      <c r="D120" s="34">
        <f t="shared" si="5"/>
        <v>0</v>
      </c>
      <c r="E120" s="41" t="str">
        <f>IF(ISNA(VLOOKUP(A120,conteggio_reperibilita!$C$5:$C$10,1,FALSE)),"……….",VLOOKUP(A120,conteggio_reperibilita!$C$5:$C$10,1,FALSE))</f>
        <v>……….</v>
      </c>
    </row>
    <row r="121" spans="3:5" x14ac:dyDescent="0.2">
      <c r="C121" s="34">
        <f t="shared" si="3"/>
        <v>0</v>
      </c>
      <c r="D121" s="34">
        <f t="shared" si="5"/>
        <v>0</v>
      </c>
      <c r="E121" s="41" t="str">
        <f>IF(ISNA(VLOOKUP(A121,conteggio_reperibilita!$C$5:$C$10,1,FALSE)),"……….",VLOOKUP(A121,conteggio_reperibilita!$C$5:$C$10,1,FALSE))</f>
        <v>……….</v>
      </c>
    </row>
    <row r="122" spans="3:5" x14ac:dyDescent="0.2">
      <c r="C122" s="34">
        <f t="shared" si="3"/>
        <v>0</v>
      </c>
      <c r="D122" s="34">
        <f t="shared" si="5"/>
        <v>0</v>
      </c>
      <c r="E122" s="41" t="str">
        <f>IF(ISNA(VLOOKUP(A122,conteggio_reperibilita!$C$5:$C$10,1,FALSE)),"……….",VLOOKUP(A122,conteggio_reperibilita!$C$5:$C$10,1,FALSE))</f>
        <v>……….</v>
      </c>
    </row>
    <row r="123" spans="3:5" x14ac:dyDescent="0.2">
      <c r="C123" s="34">
        <f t="shared" si="3"/>
        <v>0</v>
      </c>
      <c r="D123" s="34">
        <f t="shared" si="5"/>
        <v>0</v>
      </c>
      <c r="E123" s="41" t="str">
        <f>IF(ISNA(VLOOKUP(A123,conteggio_reperibilita!$C$5:$C$10,1,FALSE)),"……….",VLOOKUP(A123,conteggio_reperibilita!$C$5:$C$10,1,FALSE))</f>
        <v>……….</v>
      </c>
    </row>
    <row r="124" spans="3:5" x14ac:dyDescent="0.2">
      <c r="C124" s="34">
        <f t="shared" si="3"/>
        <v>0</v>
      </c>
      <c r="D124" s="34">
        <f t="shared" si="5"/>
        <v>0</v>
      </c>
      <c r="E124" s="41" t="str">
        <f>IF(ISNA(VLOOKUP(A124,conteggio_reperibilita!$C$5:$C$10,1,FALSE)),"……….",VLOOKUP(A124,conteggio_reperibilita!$C$5:$C$10,1,FALSE))</f>
        <v>……….</v>
      </c>
    </row>
    <row r="125" spans="3:5" x14ac:dyDescent="0.2">
      <c r="C125" s="34">
        <f t="shared" si="3"/>
        <v>0</v>
      </c>
      <c r="D125" s="34">
        <f t="shared" si="5"/>
        <v>0</v>
      </c>
      <c r="E125" s="41" t="str">
        <f>IF(ISNA(VLOOKUP(A125,conteggio_reperibilita!$C$5:$C$10,1,FALSE)),"……….",VLOOKUP(A125,conteggio_reperibilita!$C$5:$C$10,1,FALSE))</f>
        <v>……….</v>
      </c>
    </row>
    <row r="126" spans="3:5" x14ac:dyDescent="0.2">
      <c r="C126" s="34">
        <f t="shared" si="3"/>
        <v>0</v>
      </c>
      <c r="D126" s="34">
        <f t="shared" si="5"/>
        <v>0</v>
      </c>
      <c r="E126" s="41" t="str">
        <f>IF(ISNA(VLOOKUP(A126,conteggio_reperibilita!$C$5:$C$10,1,FALSE)),"……….",VLOOKUP(A126,conteggio_reperibilita!$C$5:$C$10,1,FALSE))</f>
        <v>……….</v>
      </c>
    </row>
    <row r="127" spans="3:5" x14ac:dyDescent="0.2">
      <c r="C127" s="34">
        <f t="shared" si="3"/>
        <v>0</v>
      </c>
      <c r="D127" s="34">
        <f t="shared" si="5"/>
        <v>0</v>
      </c>
      <c r="E127" s="41" t="str">
        <f>IF(ISNA(VLOOKUP(A127,conteggio_reperibilita!$C$5:$C$10,1,FALSE)),"……….",VLOOKUP(A127,conteggio_reperibilita!$C$5:$C$10,1,FALSE))</f>
        <v>……….</v>
      </c>
    </row>
    <row r="128" spans="3:5" x14ac:dyDescent="0.2">
      <c r="C128" s="34">
        <f t="shared" si="3"/>
        <v>0</v>
      </c>
      <c r="D128" s="34">
        <f t="shared" si="5"/>
        <v>0</v>
      </c>
      <c r="E128" s="41" t="str">
        <f>IF(ISNA(VLOOKUP(A128,conteggio_reperibilita!$C$5:$C$10,1,FALSE)),"……….",VLOOKUP(A128,conteggio_reperibilita!$C$5:$C$10,1,FALSE))</f>
        <v>……….</v>
      </c>
    </row>
    <row r="129" spans="3:5" x14ac:dyDescent="0.2">
      <c r="C129" s="34">
        <f t="shared" si="3"/>
        <v>0</v>
      </c>
      <c r="D129" s="34">
        <f t="shared" si="5"/>
        <v>0</v>
      </c>
      <c r="E129" s="41" t="str">
        <f>IF(ISNA(VLOOKUP(A129,conteggio_reperibilita!$C$5:$C$10,1,FALSE)),"……….",VLOOKUP(A129,conteggio_reperibilita!$C$5:$C$10,1,FALSE))</f>
        <v>……….</v>
      </c>
    </row>
    <row r="130" spans="3:5" x14ac:dyDescent="0.2">
      <c r="C130" s="34">
        <f t="shared" si="3"/>
        <v>0</v>
      </c>
      <c r="D130" s="34">
        <f t="shared" si="5"/>
        <v>0</v>
      </c>
      <c r="E130" s="41" t="str">
        <f>IF(ISNA(VLOOKUP(A130,conteggio_reperibilita!$C$5:$C$10,1,FALSE)),"……….",VLOOKUP(A130,conteggio_reperibilita!$C$5:$C$10,1,FALSE))</f>
        <v>……….</v>
      </c>
    </row>
    <row r="131" spans="3:5" x14ac:dyDescent="0.2">
      <c r="C131" s="34">
        <f t="shared" si="3"/>
        <v>0</v>
      </c>
      <c r="D131" s="34">
        <f t="shared" si="5"/>
        <v>0</v>
      </c>
      <c r="E131" s="41" t="str">
        <f>IF(ISNA(VLOOKUP(A131,conteggio_reperibilita!$C$5:$C$10,1,FALSE)),"……….",VLOOKUP(A131,conteggio_reperibilita!$C$5:$C$10,1,FALSE))</f>
        <v>……….</v>
      </c>
    </row>
    <row r="132" spans="3:5" x14ac:dyDescent="0.2">
      <c r="C132" s="34">
        <f t="shared" si="3"/>
        <v>0</v>
      </c>
      <c r="D132" s="34">
        <f t="shared" si="5"/>
        <v>0</v>
      </c>
      <c r="E132" s="41" t="str">
        <f>IF(ISNA(VLOOKUP(A132,conteggio_reperibilita!$C$5:$C$10,1,FALSE)),"……….",VLOOKUP(A132,conteggio_reperibilita!$C$5:$C$10,1,FALSE))</f>
        <v>……….</v>
      </c>
    </row>
    <row r="133" spans="3:5" x14ac:dyDescent="0.2">
      <c r="C133" s="34">
        <f t="shared" ref="C133:C173" si="6">IF(B133&gt;=144,144,B133)</f>
        <v>0</v>
      </c>
      <c r="D133" s="34">
        <f t="shared" ref="D133:D164" si="7">IF(ISNA(VLOOKUP(A133,feste,2,FALSE)),0,VLOOKUP(A133,feste,2,FALSE))</f>
        <v>0</v>
      </c>
      <c r="E133" s="41" t="str">
        <f>IF(ISNA(VLOOKUP(A133,conteggio_reperibilita!$C$5:$C$10,1,FALSE)),"……….",VLOOKUP(A133,conteggio_reperibilita!$C$5:$C$10,1,FALSE))</f>
        <v>……….</v>
      </c>
    </row>
    <row r="134" spans="3:5" x14ac:dyDescent="0.2">
      <c r="C134" s="34">
        <f t="shared" si="6"/>
        <v>0</v>
      </c>
      <c r="D134" s="34">
        <f t="shared" si="7"/>
        <v>0</v>
      </c>
      <c r="E134" s="41" t="str">
        <f>IF(ISNA(VLOOKUP(A134,conteggio_reperibilita!$C$5:$C$10,1,FALSE)),"……….",VLOOKUP(A134,conteggio_reperibilita!$C$5:$C$10,1,FALSE))</f>
        <v>……….</v>
      </c>
    </row>
    <row r="135" spans="3:5" x14ac:dyDescent="0.2">
      <c r="C135" s="34">
        <f t="shared" si="6"/>
        <v>0</v>
      </c>
      <c r="D135" s="34">
        <f t="shared" si="7"/>
        <v>0</v>
      </c>
      <c r="E135" s="41" t="str">
        <f>IF(ISNA(VLOOKUP(A135,conteggio_reperibilita!$C$5:$C$10,1,FALSE)),"……….",VLOOKUP(A135,conteggio_reperibilita!$C$5:$C$10,1,FALSE))</f>
        <v>……….</v>
      </c>
    </row>
    <row r="136" spans="3:5" x14ac:dyDescent="0.2">
      <c r="C136" s="34">
        <f t="shared" si="6"/>
        <v>0</v>
      </c>
      <c r="D136" s="34">
        <f t="shared" si="7"/>
        <v>0</v>
      </c>
      <c r="E136" s="41" t="str">
        <f>IF(ISNA(VLOOKUP(A136,conteggio_reperibilita!$C$5:$C$10,1,FALSE)),"……….",VLOOKUP(A136,conteggio_reperibilita!$C$5:$C$10,1,FALSE))</f>
        <v>……….</v>
      </c>
    </row>
    <row r="137" spans="3:5" x14ac:dyDescent="0.2">
      <c r="C137" s="34">
        <f t="shared" si="6"/>
        <v>0</v>
      </c>
      <c r="D137" s="34">
        <f t="shared" si="7"/>
        <v>0</v>
      </c>
      <c r="E137" s="41" t="str">
        <f>IF(ISNA(VLOOKUP(A137,conteggio_reperibilita!$C$5:$C$10,1,FALSE)),"……….",VLOOKUP(A137,conteggio_reperibilita!$C$5:$C$10,1,FALSE))</f>
        <v>……….</v>
      </c>
    </row>
    <row r="138" spans="3:5" x14ac:dyDescent="0.2">
      <c r="C138" s="34">
        <f t="shared" si="6"/>
        <v>0</v>
      </c>
      <c r="D138" s="34">
        <f t="shared" si="7"/>
        <v>0</v>
      </c>
      <c r="E138" s="41" t="str">
        <f>IF(ISNA(VLOOKUP(A138,conteggio_reperibilita!$C$5:$C$10,1,FALSE)),"……….",VLOOKUP(A138,conteggio_reperibilita!$C$5:$C$10,1,FALSE))</f>
        <v>……….</v>
      </c>
    </row>
    <row r="139" spans="3:5" x14ac:dyDescent="0.2">
      <c r="C139" s="34">
        <f t="shared" si="6"/>
        <v>0</v>
      </c>
      <c r="D139" s="34">
        <f t="shared" si="7"/>
        <v>0</v>
      </c>
      <c r="E139" s="41" t="str">
        <f>IF(ISNA(VLOOKUP(A139,conteggio_reperibilita!$C$5:$C$10,1,FALSE)),"……….",VLOOKUP(A139,conteggio_reperibilita!$C$5:$C$10,1,FALSE))</f>
        <v>……….</v>
      </c>
    </row>
    <row r="140" spans="3:5" x14ac:dyDescent="0.2">
      <c r="C140" s="34">
        <f t="shared" si="6"/>
        <v>0</v>
      </c>
      <c r="D140" s="34">
        <f t="shared" si="7"/>
        <v>0</v>
      </c>
      <c r="E140" s="41" t="str">
        <f>IF(ISNA(VLOOKUP(A140,conteggio_reperibilita!$C$5:$C$10,1,FALSE)),"……….",VLOOKUP(A140,conteggio_reperibilita!$C$5:$C$10,1,FALSE))</f>
        <v>……….</v>
      </c>
    </row>
    <row r="141" spans="3:5" x14ac:dyDescent="0.2">
      <c r="C141" s="34">
        <f t="shared" si="6"/>
        <v>0</v>
      </c>
      <c r="D141" s="34">
        <f t="shared" si="7"/>
        <v>0</v>
      </c>
      <c r="E141" s="41" t="str">
        <f>IF(ISNA(VLOOKUP(A141,conteggio_reperibilita!$C$5:$C$10,1,FALSE)),"……….",VLOOKUP(A141,conteggio_reperibilita!$C$5:$C$10,1,FALSE))</f>
        <v>……….</v>
      </c>
    </row>
    <row r="142" spans="3:5" x14ac:dyDescent="0.2">
      <c r="C142" s="34">
        <f t="shared" si="6"/>
        <v>0</v>
      </c>
      <c r="D142" s="34">
        <f t="shared" si="7"/>
        <v>0</v>
      </c>
      <c r="E142" s="41" t="str">
        <f>IF(ISNA(VLOOKUP(A142,conteggio_reperibilita!$C$5:$C$10,1,FALSE)),"……….",VLOOKUP(A142,conteggio_reperibilita!$C$5:$C$10,1,FALSE))</f>
        <v>……….</v>
      </c>
    </row>
    <row r="143" spans="3:5" x14ac:dyDescent="0.2">
      <c r="C143" s="34">
        <f t="shared" si="6"/>
        <v>0</v>
      </c>
      <c r="D143" s="34">
        <f t="shared" si="7"/>
        <v>0</v>
      </c>
      <c r="E143" s="41" t="str">
        <f>IF(ISNA(VLOOKUP(A143,conteggio_reperibilita!$C$5:$C$10,1,FALSE)),"……….",VLOOKUP(A143,conteggio_reperibilita!$C$5:$C$10,1,FALSE))</f>
        <v>……….</v>
      </c>
    </row>
    <row r="144" spans="3:5" x14ac:dyDescent="0.2">
      <c r="C144" s="34">
        <f t="shared" si="6"/>
        <v>0</v>
      </c>
      <c r="D144" s="34">
        <f t="shared" si="7"/>
        <v>0</v>
      </c>
      <c r="E144" s="41" t="str">
        <f>IF(ISNA(VLOOKUP(A144,conteggio_reperibilita!$C$5:$C$10,1,FALSE)),"……….",VLOOKUP(A144,conteggio_reperibilita!$C$5:$C$10,1,FALSE))</f>
        <v>……….</v>
      </c>
    </row>
    <row r="145" spans="3:5" x14ac:dyDescent="0.2">
      <c r="C145" s="34">
        <f t="shared" si="6"/>
        <v>0</v>
      </c>
      <c r="D145" s="34">
        <f t="shared" si="7"/>
        <v>0</v>
      </c>
      <c r="E145" s="41" t="str">
        <f>IF(ISNA(VLOOKUP(A145,conteggio_reperibilita!$C$5:$C$10,1,FALSE)),"……….",VLOOKUP(A145,conteggio_reperibilita!$C$5:$C$10,1,FALSE))</f>
        <v>……….</v>
      </c>
    </row>
    <row r="146" spans="3:5" x14ac:dyDescent="0.2">
      <c r="C146" s="34">
        <f t="shared" si="6"/>
        <v>0</v>
      </c>
      <c r="D146" s="34">
        <f t="shared" si="7"/>
        <v>0</v>
      </c>
      <c r="E146" s="41" t="str">
        <f>IF(ISNA(VLOOKUP(A146,conteggio_reperibilita!$C$5:$C$10,1,FALSE)),"……….",VLOOKUP(A146,conteggio_reperibilita!$C$5:$C$10,1,FALSE))</f>
        <v>……….</v>
      </c>
    </row>
    <row r="147" spans="3:5" x14ac:dyDescent="0.2">
      <c r="C147" s="34">
        <f t="shared" si="6"/>
        <v>0</v>
      </c>
      <c r="D147" s="34">
        <f t="shared" si="7"/>
        <v>0</v>
      </c>
      <c r="E147" s="41" t="str">
        <f>IF(ISNA(VLOOKUP(A147,conteggio_reperibilita!$C$5:$C$10,1,FALSE)),"……….",VLOOKUP(A147,conteggio_reperibilita!$C$5:$C$10,1,FALSE))</f>
        <v>……….</v>
      </c>
    </row>
    <row r="148" spans="3:5" x14ac:dyDescent="0.2">
      <c r="C148" s="34">
        <f t="shared" si="6"/>
        <v>0</v>
      </c>
      <c r="D148" s="34">
        <f t="shared" si="7"/>
        <v>0</v>
      </c>
      <c r="E148" s="41" t="str">
        <f>IF(ISNA(VLOOKUP(A148,conteggio_reperibilita!$C$5:$C$10,1,FALSE)),"……….",VLOOKUP(A148,conteggio_reperibilita!$C$5:$C$10,1,FALSE))</f>
        <v>……….</v>
      </c>
    </row>
    <row r="149" spans="3:5" x14ac:dyDescent="0.2">
      <c r="C149" s="34">
        <f t="shared" si="6"/>
        <v>0</v>
      </c>
      <c r="D149" s="34">
        <f t="shared" si="7"/>
        <v>0</v>
      </c>
      <c r="E149" s="41" t="str">
        <f>IF(ISNA(VLOOKUP(A149,conteggio_reperibilita!$C$5:$C$10,1,FALSE)),"……….",VLOOKUP(A149,conteggio_reperibilita!$C$5:$C$10,1,FALSE))</f>
        <v>……….</v>
      </c>
    </row>
    <row r="150" spans="3:5" x14ac:dyDescent="0.2">
      <c r="C150" s="34">
        <f t="shared" si="6"/>
        <v>0</v>
      </c>
      <c r="D150" s="34">
        <f t="shared" si="7"/>
        <v>0</v>
      </c>
      <c r="E150" s="41" t="str">
        <f>IF(ISNA(VLOOKUP(A150,conteggio_reperibilita!$C$5:$C$10,1,FALSE)),"……….",VLOOKUP(A150,conteggio_reperibilita!$C$5:$C$10,1,FALSE))</f>
        <v>……….</v>
      </c>
    </row>
    <row r="151" spans="3:5" x14ac:dyDescent="0.2">
      <c r="C151" s="34">
        <f t="shared" si="6"/>
        <v>0</v>
      </c>
      <c r="D151" s="34">
        <f t="shared" si="7"/>
        <v>0</v>
      </c>
      <c r="E151" s="41" t="str">
        <f>IF(ISNA(VLOOKUP(A151,conteggio_reperibilita!$C$5:$C$10,1,FALSE)),"……….",VLOOKUP(A151,conteggio_reperibilita!$C$5:$C$10,1,FALSE))</f>
        <v>……….</v>
      </c>
    </row>
    <row r="152" spans="3:5" x14ac:dyDescent="0.2">
      <c r="C152" s="34">
        <f t="shared" si="6"/>
        <v>0</v>
      </c>
      <c r="D152" s="34">
        <f t="shared" si="7"/>
        <v>0</v>
      </c>
      <c r="E152" s="41" t="str">
        <f>IF(ISNA(VLOOKUP(A152,conteggio_reperibilita!$C$5:$C$10,1,FALSE)),"……….",VLOOKUP(A152,conteggio_reperibilita!$C$5:$C$10,1,FALSE))</f>
        <v>……….</v>
      </c>
    </row>
    <row r="153" spans="3:5" x14ac:dyDescent="0.2">
      <c r="C153" s="34">
        <f t="shared" si="6"/>
        <v>0</v>
      </c>
      <c r="D153" s="34">
        <f t="shared" si="7"/>
        <v>0</v>
      </c>
      <c r="E153" s="41" t="str">
        <f>IF(ISNA(VLOOKUP(A153,conteggio_reperibilita!$C$5:$C$10,1,FALSE)),"……….",VLOOKUP(A153,conteggio_reperibilita!$C$5:$C$10,1,FALSE))</f>
        <v>……….</v>
      </c>
    </row>
    <row r="154" spans="3:5" x14ac:dyDescent="0.2">
      <c r="C154" s="34">
        <f t="shared" si="6"/>
        <v>0</v>
      </c>
      <c r="D154" s="34">
        <f t="shared" si="7"/>
        <v>0</v>
      </c>
      <c r="E154" s="41" t="str">
        <f>IF(ISNA(VLOOKUP(A154,conteggio_reperibilita!$C$5:$C$10,1,FALSE)),"……….",VLOOKUP(A154,conteggio_reperibilita!$C$5:$C$10,1,FALSE))</f>
        <v>……….</v>
      </c>
    </row>
    <row r="155" spans="3:5" x14ac:dyDescent="0.2">
      <c r="C155" s="34">
        <f t="shared" si="6"/>
        <v>0</v>
      </c>
      <c r="D155" s="34">
        <f t="shared" si="7"/>
        <v>0</v>
      </c>
      <c r="E155" s="41" t="str">
        <f>IF(ISNA(VLOOKUP(A155,conteggio_reperibilita!$C$5:$C$10,1,FALSE)),"……….",VLOOKUP(A155,conteggio_reperibilita!$C$5:$C$10,1,FALSE))</f>
        <v>……….</v>
      </c>
    </row>
    <row r="156" spans="3:5" x14ac:dyDescent="0.2">
      <c r="C156" s="34">
        <f t="shared" si="6"/>
        <v>0</v>
      </c>
      <c r="D156" s="34">
        <f t="shared" si="7"/>
        <v>0</v>
      </c>
      <c r="E156" s="41" t="str">
        <f>IF(ISNA(VLOOKUP(A156,conteggio_reperibilita!$C$5:$C$10,1,FALSE)),"……….",VLOOKUP(A156,conteggio_reperibilita!$C$5:$C$10,1,FALSE))</f>
        <v>……….</v>
      </c>
    </row>
    <row r="157" spans="3:5" x14ac:dyDescent="0.2">
      <c r="C157" s="34">
        <f t="shared" si="6"/>
        <v>0</v>
      </c>
      <c r="D157" s="34">
        <f t="shared" si="7"/>
        <v>0</v>
      </c>
      <c r="E157" s="41" t="str">
        <f>IF(ISNA(VLOOKUP(A157,conteggio_reperibilita!$C$5:$C$10,1,FALSE)),"……….",VLOOKUP(A157,conteggio_reperibilita!$C$5:$C$10,1,FALSE))</f>
        <v>……….</v>
      </c>
    </row>
    <row r="158" spans="3:5" x14ac:dyDescent="0.2">
      <c r="C158" s="34">
        <f t="shared" si="6"/>
        <v>0</v>
      </c>
      <c r="D158" s="34">
        <f t="shared" si="7"/>
        <v>0</v>
      </c>
      <c r="E158" s="41" t="str">
        <f>IF(ISNA(VLOOKUP(A158,conteggio_reperibilita!$C$5:$C$10,1,FALSE)),"……….",VLOOKUP(A158,conteggio_reperibilita!$C$5:$C$10,1,FALSE))</f>
        <v>……….</v>
      </c>
    </row>
    <row r="159" spans="3:5" x14ac:dyDescent="0.2">
      <c r="C159" s="34">
        <f t="shared" si="6"/>
        <v>0</v>
      </c>
      <c r="D159" s="34">
        <f t="shared" si="7"/>
        <v>0</v>
      </c>
      <c r="E159" s="41" t="str">
        <f>IF(ISNA(VLOOKUP(A159,conteggio_reperibilita!$C$5:$C$10,1,FALSE)),"……….",VLOOKUP(A159,conteggio_reperibilita!$C$5:$C$10,1,FALSE))</f>
        <v>……….</v>
      </c>
    </row>
    <row r="160" spans="3:5" x14ac:dyDescent="0.2">
      <c r="C160" s="34">
        <f t="shared" si="6"/>
        <v>0</v>
      </c>
      <c r="D160" s="34">
        <f t="shared" si="7"/>
        <v>0</v>
      </c>
      <c r="E160" s="41" t="str">
        <f>IF(ISNA(VLOOKUP(A160,conteggio_reperibilita!$C$5:$C$10,1,FALSE)),"……….",VLOOKUP(A160,conteggio_reperibilita!$C$5:$C$10,1,FALSE))</f>
        <v>……….</v>
      </c>
    </row>
    <row r="161" spans="3:5" x14ac:dyDescent="0.2">
      <c r="C161" s="34">
        <f t="shared" si="6"/>
        <v>0</v>
      </c>
      <c r="D161" s="34">
        <f t="shared" si="7"/>
        <v>0</v>
      </c>
      <c r="E161" s="41" t="str">
        <f>IF(ISNA(VLOOKUP(A161,conteggio_reperibilita!$C$5:$C$10,1,FALSE)),"……….",VLOOKUP(A161,conteggio_reperibilita!$C$5:$C$10,1,FALSE))</f>
        <v>……….</v>
      </c>
    </row>
    <row r="162" spans="3:5" x14ac:dyDescent="0.2">
      <c r="C162" s="34">
        <f t="shared" si="6"/>
        <v>0</v>
      </c>
      <c r="D162" s="34">
        <f t="shared" si="7"/>
        <v>0</v>
      </c>
      <c r="E162" s="41" t="str">
        <f>IF(ISNA(VLOOKUP(A162,conteggio_reperibilita!$C$5:$C$10,1,FALSE)),"……….",VLOOKUP(A162,conteggio_reperibilita!$C$5:$C$10,1,FALSE))</f>
        <v>……….</v>
      </c>
    </row>
    <row r="163" spans="3:5" x14ac:dyDescent="0.2">
      <c r="C163" s="34">
        <f t="shared" si="6"/>
        <v>0</v>
      </c>
      <c r="D163" s="34">
        <f t="shared" si="7"/>
        <v>0</v>
      </c>
      <c r="E163" s="41" t="str">
        <f>IF(ISNA(VLOOKUP(A163,conteggio_reperibilita!$C$5:$C$10,1,FALSE)),"……….",VLOOKUP(A163,conteggio_reperibilita!$C$5:$C$10,1,FALSE))</f>
        <v>……….</v>
      </c>
    </row>
    <row r="164" spans="3:5" x14ac:dyDescent="0.2">
      <c r="C164" s="34">
        <f t="shared" si="6"/>
        <v>0</v>
      </c>
      <c r="D164" s="34">
        <f t="shared" si="7"/>
        <v>0</v>
      </c>
      <c r="E164" s="41" t="str">
        <f>IF(ISNA(VLOOKUP(A164,conteggio_reperibilita!$C$5:$C$10,1,FALSE)),"……….",VLOOKUP(A164,conteggio_reperibilita!$C$5:$C$10,1,FALSE))</f>
        <v>……….</v>
      </c>
    </row>
    <row r="165" spans="3:5" x14ac:dyDescent="0.2">
      <c r="C165" s="34">
        <f t="shared" si="6"/>
        <v>0</v>
      </c>
      <c r="D165" s="34">
        <f t="shared" ref="D165:D173" si="8">IF(ISNA(VLOOKUP(A165,feste,2,FALSE)),0,VLOOKUP(A165,feste,2,FALSE))</f>
        <v>0</v>
      </c>
      <c r="E165" s="41" t="str">
        <f>IF(ISNA(VLOOKUP(A165,conteggio_reperibilita!$C$5:$C$10,1,FALSE)),"……….",VLOOKUP(A165,conteggio_reperibilita!$C$5:$C$10,1,FALSE))</f>
        <v>……….</v>
      </c>
    </row>
    <row r="166" spans="3:5" x14ac:dyDescent="0.2">
      <c r="C166" s="34">
        <f t="shared" si="6"/>
        <v>0</v>
      </c>
      <c r="D166" s="34">
        <f t="shared" si="8"/>
        <v>0</v>
      </c>
      <c r="E166" s="41" t="str">
        <f>IF(ISNA(VLOOKUP(A166,conteggio_reperibilita!$C$5:$C$10,1,FALSE)),"……….",VLOOKUP(A166,conteggio_reperibilita!$C$5:$C$10,1,FALSE))</f>
        <v>……….</v>
      </c>
    </row>
    <row r="167" spans="3:5" x14ac:dyDescent="0.2">
      <c r="C167" s="34">
        <f t="shared" si="6"/>
        <v>0</v>
      </c>
      <c r="D167" s="34">
        <f t="shared" si="8"/>
        <v>0</v>
      </c>
      <c r="E167" s="41" t="str">
        <f>IF(ISNA(VLOOKUP(A167,conteggio_reperibilita!$C$5:$C$10,1,FALSE)),"……….",VLOOKUP(A167,conteggio_reperibilita!$C$5:$C$10,1,FALSE))</f>
        <v>……….</v>
      </c>
    </row>
    <row r="168" spans="3:5" x14ac:dyDescent="0.2">
      <c r="C168" s="34">
        <f t="shared" si="6"/>
        <v>0</v>
      </c>
      <c r="D168" s="34">
        <f t="shared" si="8"/>
        <v>0</v>
      </c>
      <c r="E168" s="41" t="str">
        <f>IF(ISNA(VLOOKUP(A168,conteggio_reperibilita!$C$5:$C$10,1,FALSE)),"……….",VLOOKUP(A168,conteggio_reperibilita!$C$5:$C$10,1,FALSE))</f>
        <v>……….</v>
      </c>
    </row>
    <row r="169" spans="3:5" x14ac:dyDescent="0.2">
      <c r="C169" s="34">
        <f t="shared" si="6"/>
        <v>0</v>
      </c>
      <c r="D169" s="34">
        <f t="shared" si="8"/>
        <v>0</v>
      </c>
      <c r="E169" s="41" t="str">
        <f>IF(ISNA(VLOOKUP(A169,conteggio_reperibilita!$C$5:$C$10,1,FALSE)),"……….",VLOOKUP(A169,conteggio_reperibilita!$C$5:$C$10,1,FALSE))</f>
        <v>……….</v>
      </c>
    </row>
    <row r="170" spans="3:5" x14ac:dyDescent="0.2">
      <c r="C170" s="34">
        <f t="shared" si="6"/>
        <v>0</v>
      </c>
      <c r="D170" s="34">
        <f t="shared" si="8"/>
        <v>0</v>
      </c>
      <c r="E170" s="41" t="str">
        <f>IF(ISNA(VLOOKUP(A170,conteggio_reperibilita!$C$5:$C$10,1,FALSE)),"……….",VLOOKUP(A170,conteggio_reperibilita!$C$5:$C$10,1,FALSE))</f>
        <v>……….</v>
      </c>
    </row>
    <row r="171" spans="3:5" x14ac:dyDescent="0.2">
      <c r="C171" s="34">
        <f t="shared" si="6"/>
        <v>0</v>
      </c>
      <c r="D171" s="34">
        <f t="shared" si="8"/>
        <v>0</v>
      </c>
      <c r="E171" s="41" t="str">
        <f>IF(ISNA(VLOOKUP(A171,conteggio_reperibilita!$C$5:$C$10,1,FALSE)),"……….",VLOOKUP(A171,conteggio_reperibilita!$C$5:$C$10,1,FALSE))</f>
        <v>……….</v>
      </c>
    </row>
    <row r="172" spans="3:5" x14ac:dyDescent="0.2">
      <c r="C172" s="34">
        <f t="shared" si="6"/>
        <v>0</v>
      </c>
      <c r="D172" s="34">
        <f t="shared" si="8"/>
        <v>0</v>
      </c>
      <c r="E172" s="41" t="str">
        <f>IF(ISNA(VLOOKUP(A172,conteggio_reperibilita!$C$5:$C$10,1,FALSE)),"……….",VLOOKUP(A172,conteggio_reperibilita!$C$5:$C$10,1,FALSE))</f>
        <v>……….</v>
      </c>
    </row>
    <row r="173" spans="3:5" x14ac:dyDescent="0.2">
      <c r="C173" s="34">
        <f t="shared" si="6"/>
        <v>0</v>
      </c>
      <c r="D173" s="34">
        <f t="shared" si="8"/>
        <v>0</v>
      </c>
      <c r="E173" s="41" t="str">
        <f>IF(ISNA(VLOOKUP(A173,conteggio_reperibilita!$C$5:$C$10,1,FALSE)),"……….",VLOOKUP(A173,conteggio_reperibilita!$C$5:$C$10,1,FALSE))</f>
        <v>……….</v>
      </c>
    </row>
  </sheetData>
  <autoFilter ref="A4:E173" xr:uid="{00000000-0009-0000-0000-000003000000}"/>
  <phoneticPr fontId="6" type="noConversion"/>
  <pageMargins left="0.75" right="0.75" top="0.18" bottom="0.17" header="0.5" footer="0.5"/>
  <pageSetup paperSize="9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oglio7"/>
  <dimension ref="A3:B17"/>
  <sheetViews>
    <sheetView workbookViewId="0">
      <selection activeCell="A4" sqref="A4"/>
    </sheetView>
  </sheetViews>
  <sheetFormatPr defaultRowHeight="12.75" x14ac:dyDescent="0.2"/>
  <cols>
    <col min="1" max="1" width="26" bestFit="1" customWidth="1"/>
    <col min="2" max="2" width="8.5703125" bestFit="1" customWidth="1"/>
  </cols>
  <sheetData>
    <row r="3" spans="1:2" x14ac:dyDescent="0.2">
      <c r="A3" s="79" t="s">
        <v>30</v>
      </c>
      <c r="B3" s="80"/>
    </row>
    <row r="4" spans="1:2" x14ac:dyDescent="0.2">
      <c r="A4" s="79" t="s">
        <v>1</v>
      </c>
      <c r="B4" s="80" t="s">
        <v>23</v>
      </c>
    </row>
    <row r="5" spans="1:2" x14ac:dyDescent="0.2">
      <c r="A5" s="82" t="s">
        <v>42</v>
      </c>
      <c r="B5" s="83" t="e">
        <v>#NAME?</v>
      </c>
    </row>
    <row r="6" spans="1:2" x14ac:dyDescent="0.2">
      <c r="A6" s="84" t="s">
        <v>40</v>
      </c>
      <c r="B6" s="85">
        <v>0</v>
      </c>
    </row>
    <row r="7" spans="1:2" x14ac:dyDescent="0.2">
      <c r="A7" s="84" t="s">
        <v>65</v>
      </c>
      <c r="B7" s="85">
        <v>0</v>
      </c>
    </row>
    <row r="8" spans="1:2" x14ac:dyDescent="0.2">
      <c r="A8" s="84" t="s">
        <v>35</v>
      </c>
      <c r="B8" s="85" t="e">
        <v>#NAME?</v>
      </c>
    </row>
    <row r="9" spans="1:2" x14ac:dyDescent="0.2">
      <c r="A9" s="84" t="s">
        <v>52</v>
      </c>
      <c r="B9" s="85" t="e">
        <v>#NAME?</v>
      </c>
    </row>
    <row r="10" spans="1:2" x14ac:dyDescent="0.2">
      <c r="A10" s="84" t="s">
        <v>56</v>
      </c>
      <c r="B10" s="85"/>
    </row>
    <row r="11" spans="1:2" x14ac:dyDescent="0.2">
      <c r="A11" s="84" t="s">
        <v>48</v>
      </c>
      <c r="B11" s="85" t="e">
        <v>#NAME?</v>
      </c>
    </row>
    <row r="12" spans="1:2" x14ac:dyDescent="0.2">
      <c r="A12" s="84" t="s">
        <v>59</v>
      </c>
      <c r="B12" s="85" t="e">
        <v>#NAME?</v>
      </c>
    </row>
    <row r="13" spans="1:2" x14ac:dyDescent="0.2">
      <c r="A13" s="84" t="s">
        <v>43</v>
      </c>
      <c r="B13" s="85" t="e">
        <v>#NAME?</v>
      </c>
    </row>
    <row r="14" spans="1:2" x14ac:dyDescent="0.2">
      <c r="A14" s="84" t="s">
        <v>50</v>
      </c>
      <c r="B14" s="85">
        <v>0</v>
      </c>
    </row>
    <row r="15" spans="1:2" x14ac:dyDescent="0.2">
      <c r="A15" s="84" t="s">
        <v>49</v>
      </c>
      <c r="B15" s="85">
        <v>0</v>
      </c>
    </row>
    <row r="16" spans="1:2" x14ac:dyDescent="0.2">
      <c r="A16" s="84" t="s">
        <v>53</v>
      </c>
      <c r="B16" s="85" t="e">
        <v>#NAME?</v>
      </c>
    </row>
    <row r="17" spans="1:2" x14ac:dyDescent="0.2">
      <c r="A17" s="81" t="s">
        <v>26</v>
      </c>
      <c r="B17" s="86" t="e">
        <v>#NAME?</v>
      </c>
    </row>
  </sheetData>
  <phoneticPr fontId="6" type="noConversion"/>
  <pageMargins left="0.75" right="0.75" top="1" bottom="1" header="0.5" footer="0.5"/>
  <pageSetup paperSize="9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oglio2"/>
  <dimension ref="A3:B18"/>
  <sheetViews>
    <sheetView workbookViewId="0">
      <selection activeCell="A4" sqref="A4"/>
    </sheetView>
  </sheetViews>
  <sheetFormatPr defaultRowHeight="12.75" x14ac:dyDescent="0.2"/>
  <cols>
    <col min="1" max="1" width="26" bestFit="1" customWidth="1"/>
    <col min="2" max="2" width="8.5703125" bestFit="1" customWidth="1"/>
  </cols>
  <sheetData>
    <row r="3" spans="1:2" x14ac:dyDescent="0.2">
      <c r="A3" s="79" t="s">
        <v>31</v>
      </c>
      <c r="B3" s="80"/>
    </row>
    <row r="4" spans="1:2" x14ac:dyDescent="0.2">
      <c r="A4" s="79" t="s">
        <v>1</v>
      </c>
      <c r="B4" s="80" t="s">
        <v>23</v>
      </c>
    </row>
    <row r="5" spans="1:2" x14ac:dyDescent="0.2">
      <c r="A5" s="82" t="s">
        <v>42</v>
      </c>
      <c r="B5" s="83" t="e">
        <v>#NAME?</v>
      </c>
    </row>
    <row r="6" spans="1:2" x14ac:dyDescent="0.2">
      <c r="A6" s="84" t="s">
        <v>29</v>
      </c>
      <c r="B6" s="85"/>
    </row>
    <row r="7" spans="1:2" x14ac:dyDescent="0.2">
      <c r="A7" s="84" t="s">
        <v>55</v>
      </c>
      <c r="B7" s="85" t="e">
        <v>#NAME?</v>
      </c>
    </row>
    <row r="8" spans="1:2" x14ac:dyDescent="0.2">
      <c r="A8" s="84" t="s">
        <v>65</v>
      </c>
      <c r="B8" s="85" t="e">
        <v>#NAME?</v>
      </c>
    </row>
    <row r="9" spans="1:2" x14ac:dyDescent="0.2">
      <c r="A9" s="84" t="s">
        <v>35</v>
      </c>
      <c r="B9" s="85" t="e">
        <v>#NAME?</v>
      </c>
    </row>
    <row r="10" spans="1:2" x14ac:dyDescent="0.2">
      <c r="A10" s="84" t="s">
        <v>48</v>
      </c>
      <c r="B10" s="85" t="e">
        <v>#NAME?</v>
      </c>
    </row>
    <row r="11" spans="1:2" x14ac:dyDescent="0.2">
      <c r="A11" s="84" t="s">
        <v>40</v>
      </c>
      <c r="B11" s="85" t="e">
        <v>#NAME?</v>
      </c>
    </row>
    <row r="12" spans="1:2" x14ac:dyDescent="0.2">
      <c r="A12" s="84" t="s">
        <v>52</v>
      </c>
      <c r="B12" s="85" t="e">
        <v>#NAME?</v>
      </c>
    </row>
    <row r="13" spans="1:2" x14ac:dyDescent="0.2">
      <c r="A13" s="84" t="s">
        <v>59</v>
      </c>
      <c r="B13" s="85" t="e">
        <v>#NAME?</v>
      </c>
    </row>
    <row r="14" spans="1:2" x14ac:dyDescent="0.2">
      <c r="A14" s="84" t="s">
        <v>43</v>
      </c>
      <c r="B14" s="85" t="e">
        <v>#NAME?</v>
      </c>
    </row>
    <row r="15" spans="1:2" x14ac:dyDescent="0.2">
      <c r="A15" s="84" t="s">
        <v>50</v>
      </c>
      <c r="B15" s="85" t="e">
        <v>#NAME?</v>
      </c>
    </row>
    <row r="16" spans="1:2" x14ac:dyDescent="0.2">
      <c r="A16" s="84" t="s">
        <v>49</v>
      </c>
      <c r="B16" s="85"/>
    </row>
    <row r="17" spans="1:2" x14ac:dyDescent="0.2">
      <c r="A17" s="84" t="s">
        <v>53</v>
      </c>
      <c r="B17" s="85" t="e">
        <v>#NAME?</v>
      </c>
    </row>
    <row r="18" spans="1:2" x14ac:dyDescent="0.2">
      <c r="A18" s="81" t="s">
        <v>26</v>
      </c>
      <c r="B18" s="86" t="e">
        <v>#NAME?</v>
      </c>
    </row>
  </sheetData>
  <phoneticPr fontId="6" type="noConversion"/>
  <pageMargins left="0.75" right="0.75" top="1" bottom="1" header="0.5" footer="0.5"/>
  <pageSetup paperSize="9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oglio1"/>
  <dimension ref="A1:P89"/>
  <sheetViews>
    <sheetView zoomScaleNormal="75" zoomScaleSheetLayoutView="75" workbookViewId="0">
      <pane xSplit="1" ySplit="2" topLeftCell="B50" activePane="bottomRight" state="frozen"/>
      <selection pane="topRight" activeCell="B1" sqref="B1"/>
      <selection pane="bottomLeft" activeCell="A4" sqref="A4"/>
      <selection pane="bottomRight" activeCell="C14" sqref="C14"/>
    </sheetView>
  </sheetViews>
  <sheetFormatPr defaultRowHeight="12.75" x14ac:dyDescent="0.2"/>
  <cols>
    <col min="1" max="1" width="30.5703125" customWidth="1"/>
    <col min="2" max="2" width="11.85546875" bestFit="1" customWidth="1"/>
    <col min="3" max="3" width="7.140625" bestFit="1" customWidth="1"/>
    <col min="4" max="4" width="15.42578125" bestFit="1" customWidth="1"/>
    <col min="5" max="5" width="15.42578125" customWidth="1"/>
    <col min="6" max="7" width="7.42578125" customWidth="1"/>
    <col min="8" max="8" width="13" customWidth="1"/>
    <col min="9" max="9" width="15.42578125" bestFit="1" customWidth="1"/>
    <col min="10" max="10" width="25.5703125" customWidth="1"/>
    <col min="11" max="11" width="15.42578125" bestFit="1" customWidth="1"/>
    <col min="13" max="14" width="13.42578125" bestFit="1" customWidth="1"/>
  </cols>
  <sheetData>
    <row r="1" spans="1:11" x14ac:dyDescent="0.2">
      <c r="F1" s="5">
        <v>6</v>
      </c>
      <c r="G1">
        <f>144*60</f>
        <v>8640</v>
      </c>
      <c r="H1">
        <v>144</v>
      </c>
    </row>
    <row r="2" spans="1:11" ht="37.5" customHeight="1" x14ac:dyDescent="0.2">
      <c r="A2" s="21" t="s">
        <v>1</v>
      </c>
      <c r="B2" s="22" t="s">
        <v>6</v>
      </c>
      <c r="C2" s="21" t="s">
        <v>5</v>
      </c>
      <c r="D2" s="21" t="s">
        <v>3</v>
      </c>
      <c r="E2" s="21" t="s">
        <v>4</v>
      </c>
      <c r="F2" s="23" t="s">
        <v>2</v>
      </c>
      <c r="G2" s="23" t="s">
        <v>7</v>
      </c>
      <c r="H2" s="23" t="s">
        <v>25</v>
      </c>
    </row>
    <row r="3" spans="1:11" ht="18" customHeight="1" x14ac:dyDescent="0.2">
      <c r="A3" s="39" t="s">
        <v>42</v>
      </c>
      <c r="B3" s="2" t="s">
        <v>24</v>
      </c>
      <c r="C3" s="4" t="s">
        <v>58</v>
      </c>
      <c r="D3" s="25">
        <v>45261</v>
      </c>
      <c r="E3" s="25">
        <v>45264.375</v>
      </c>
      <c r="F3" s="29">
        <v>67.2</v>
      </c>
      <c r="G3" s="29">
        <v>67.2</v>
      </c>
      <c r="H3" s="29">
        <v>24</v>
      </c>
    </row>
    <row r="4" spans="1:11" ht="18" customHeight="1" x14ac:dyDescent="0.2">
      <c r="A4" s="39" t="s">
        <v>42</v>
      </c>
      <c r="B4" s="2" t="s">
        <v>24</v>
      </c>
      <c r="C4" s="4" t="s">
        <v>58</v>
      </c>
      <c r="D4" s="25">
        <v>45264.645138888904</v>
      </c>
      <c r="E4" s="25">
        <v>45265.375</v>
      </c>
      <c r="F4" s="29" t="e">
        <f t="shared" ref="F4:F26" ca="1" si="0">IF(minuti($D4,$E4)&gt;$G$1,$G$1/60,minuti($D4,$E4)/60)</f>
        <v>#NAME?</v>
      </c>
      <c r="G4" s="29" t="e">
        <f t="shared" ref="G4:G17" ca="1" si="1">IF(SUMIF($A$3:$A$69,A4,$F$3:$F$69)&gt;$H$1,$H$1,SUMIF($A$3:$A$69,A4,$F$3:$F$69))</f>
        <v>#NAME?</v>
      </c>
      <c r="H4" s="29" t="e">
        <f t="shared" ref="H4:H25" ca="1" si="2">IF(ISBLANK($D4),0,IF(minuti_feste($D4,$E4)&gt;$G$1,$G$1/60,minuti_feste($D4,$E4)/60))</f>
        <v>#NAME?</v>
      </c>
    </row>
    <row r="5" spans="1:11" ht="18" customHeight="1" x14ac:dyDescent="0.2">
      <c r="A5" s="39" t="s">
        <v>42</v>
      </c>
      <c r="B5" s="2" t="s">
        <v>24</v>
      </c>
      <c r="C5" s="4" t="s">
        <v>58</v>
      </c>
      <c r="D5" s="25"/>
      <c r="E5" s="25"/>
      <c r="F5" s="29" t="e">
        <f ca="1">IF(minuti($D5,$E5)&gt;$G$1,$G$1/60,minuti($D5,$E5)/60)</f>
        <v>#NAME?</v>
      </c>
      <c r="G5" s="29" t="e">
        <f t="shared" ca="1" si="1"/>
        <v>#NAME?</v>
      </c>
      <c r="H5" s="29">
        <f>IF(ISBLANK($D5),0,IF(minuti_feste($D5,$E5)&gt;$G$1,$G$1/60,minuti_feste($D5,$E5)/60))</f>
        <v>0</v>
      </c>
    </row>
    <row r="6" spans="1:11" ht="18" customHeight="1" x14ac:dyDescent="0.2">
      <c r="A6" s="39" t="s">
        <v>42</v>
      </c>
      <c r="B6" s="2" t="s">
        <v>24</v>
      </c>
      <c r="C6" s="4" t="s">
        <v>58</v>
      </c>
      <c r="D6" s="25">
        <v>45275.598611111098</v>
      </c>
      <c r="E6" s="25">
        <v>45278.375</v>
      </c>
      <c r="F6" s="29" t="e">
        <f t="shared" ca="1" si="0"/>
        <v>#NAME?</v>
      </c>
      <c r="G6" s="29" t="e">
        <f t="shared" ca="1" si="1"/>
        <v>#NAME?</v>
      </c>
      <c r="H6" s="29" t="e">
        <f t="shared" ca="1" si="2"/>
        <v>#NAME?</v>
      </c>
    </row>
    <row r="7" spans="1:11" ht="18" customHeight="1" x14ac:dyDescent="0.2">
      <c r="A7" s="39" t="s">
        <v>42</v>
      </c>
      <c r="B7" s="2" t="s">
        <v>24</v>
      </c>
      <c r="C7" s="4" t="s">
        <v>58</v>
      </c>
      <c r="D7" s="25">
        <v>45278.693055555603</v>
      </c>
      <c r="E7" s="25">
        <v>45279.375</v>
      </c>
      <c r="F7" s="29" t="e">
        <f t="shared" ca="1" si="0"/>
        <v>#NAME?</v>
      </c>
      <c r="G7" s="29" t="e">
        <f t="shared" ca="1" si="1"/>
        <v>#NAME?</v>
      </c>
      <c r="H7" s="29" t="e">
        <f t="shared" ca="1" si="2"/>
        <v>#NAME?</v>
      </c>
    </row>
    <row r="8" spans="1:11" ht="18" customHeight="1" x14ac:dyDescent="0.2">
      <c r="A8" s="39" t="s">
        <v>42</v>
      </c>
      <c r="B8" s="2" t="s">
        <v>24</v>
      </c>
      <c r="C8" s="4"/>
      <c r="D8" s="25"/>
      <c r="E8" s="25"/>
      <c r="F8" s="29" t="e">
        <f t="shared" ca="1" si="0"/>
        <v>#NAME?</v>
      </c>
      <c r="G8" s="29" t="e">
        <f t="shared" ca="1" si="1"/>
        <v>#NAME?</v>
      </c>
      <c r="H8" s="29">
        <f t="shared" si="2"/>
        <v>0</v>
      </c>
    </row>
    <row r="9" spans="1:11" ht="18" customHeight="1" x14ac:dyDescent="0.2">
      <c r="A9" s="39" t="s">
        <v>43</v>
      </c>
      <c r="B9" s="2" t="s">
        <v>24</v>
      </c>
      <c r="C9" s="4" t="s">
        <v>58</v>
      </c>
      <c r="D9" s="25">
        <v>45273.694444444402</v>
      </c>
      <c r="E9" s="25">
        <v>45274.338194444397</v>
      </c>
      <c r="F9" s="29" t="e">
        <f t="shared" ca="1" si="0"/>
        <v>#NAME?</v>
      </c>
      <c r="G9" s="29" t="e">
        <f t="shared" ca="1" si="1"/>
        <v>#NAME?</v>
      </c>
      <c r="H9" s="29" t="e">
        <f t="shared" ca="1" si="2"/>
        <v>#NAME?</v>
      </c>
    </row>
    <row r="10" spans="1:11" ht="18" customHeight="1" x14ac:dyDescent="0.2">
      <c r="A10" s="39" t="s">
        <v>43</v>
      </c>
      <c r="B10" s="2" t="s">
        <v>24</v>
      </c>
      <c r="C10" s="4" t="s">
        <v>58</v>
      </c>
      <c r="D10" s="25">
        <v>45274.594444444403</v>
      </c>
      <c r="E10" s="25">
        <v>45275.133333333302</v>
      </c>
      <c r="F10" s="29" t="e">
        <f t="shared" ca="1" si="0"/>
        <v>#NAME?</v>
      </c>
      <c r="G10" s="29" t="e">
        <f t="shared" ca="1" si="1"/>
        <v>#NAME?</v>
      </c>
      <c r="H10" s="29" t="e">
        <f t="shared" ca="1" si="2"/>
        <v>#NAME?</v>
      </c>
    </row>
    <row r="11" spans="1:11" ht="18" customHeight="1" x14ac:dyDescent="0.2">
      <c r="A11" s="39" t="s">
        <v>43</v>
      </c>
      <c r="B11" s="2" t="s">
        <v>24</v>
      </c>
      <c r="C11" s="4" t="s">
        <v>58</v>
      </c>
      <c r="D11" s="25">
        <v>45275.204166666699</v>
      </c>
      <c r="E11" s="25">
        <v>45275.3125</v>
      </c>
      <c r="F11" s="29" t="e">
        <f t="shared" ca="1" si="0"/>
        <v>#NAME?</v>
      </c>
      <c r="G11" s="29" t="e">
        <f t="shared" ca="1" si="1"/>
        <v>#NAME?</v>
      </c>
      <c r="H11" s="29" t="e">
        <f t="shared" ca="1" si="2"/>
        <v>#NAME?</v>
      </c>
    </row>
    <row r="12" spans="1:11" ht="18" customHeight="1" x14ac:dyDescent="0.2">
      <c r="A12" s="39" t="s">
        <v>43</v>
      </c>
      <c r="B12" s="2" t="s">
        <v>24</v>
      </c>
      <c r="C12" s="4" t="s">
        <v>58</v>
      </c>
      <c r="D12" s="25">
        <v>45287.592361111099</v>
      </c>
      <c r="E12" s="25">
        <v>45288.320833333302</v>
      </c>
      <c r="F12" s="29" t="e">
        <f t="shared" ca="1" si="0"/>
        <v>#NAME?</v>
      </c>
      <c r="G12" s="29" t="e">
        <f t="shared" ca="1" si="1"/>
        <v>#NAME?</v>
      </c>
      <c r="H12" s="29" t="e">
        <f t="shared" ca="1" si="2"/>
        <v>#NAME?</v>
      </c>
      <c r="J12" s="29"/>
    </row>
    <row r="13" spans="1:11" ht="18" customHeight="1" x14ac:dyDescent="0.2">
      <c r="A13" s="39" t="s">
        <v>43</v>
      </c>
      <c r="B13" s="2" t="s">
        <v>24</v>
      </c>
      <c r="C13" s="4" t="s">
        <v>58</v>
      </c>
      <c r="D13" s="25">
        <v>45288.709027777797</v>
      </c>
      <c r="E13" s="25">
        <v>45289.318749999999</v>
      </c>
      <c r="F13" s="29" t="e">
        <f t="shared" ca="1" si="0"/>
        <v>#NAME?</v>
      </c>
      <c r="G13" s="29" t="e">
        <f t="shared" ca="1" si="1"/>
        <v>#NAME?</v>
      </c>
      <c r="H13" s="29" t="e">
        <f t="shared" ca="1" si="2"/>
        <v>#NAME?</v>
      </c>
      <c r="K13" s="29"/>
    </row>
    <row r="14" spans="1:11" ht="18" customHeight="1" x14ac:dyDescent="0.2">
      <c r="A14" s="39" t="s">
        <v>43</v>
      </c>
      <c r="B14" s="2" t="s">
        <v>24</v>
      </c>
      <c r="C14" s="4" t="s">
        <v>58</v>
      </c>
      <c r="D14" s="25">
        <v>45289.589583333298</v>
      </c>
      <c r="E14" s="25">
        <v>45291.999305555597</v>
      </c>
      <c r="F14" s="29" t="e">
        <f t="shared" ca="1" si="0"/>
        <v>#NAME?</v>
      </c>
      <c r="G14" s="29" t="e">
        <f t="shared" ca="1" si="1"/>
        <v>#NAME?</v>
      </c>
      <c r="H14" s="29" t="e">
        <f t="shared" ca="1" si="2"/>
        <v>#NAME?</v>
      </c>
    </row>
    <row r="15" spans="1:11" ht="18" customHeight="1" x14ac:dyDescent="0.2">
      <c r="A15" s="39" t="s">
        <v>43</v>
      </c>
      <c r="B15" s="2" t="s">
        <v>24</v>
      </c>
      <c r="C15" s="4"/>
      <c r="D15" s="25"/>
      <c r="E15" s="25"/>
      <c r="F15" s="29" t="e">
        <f t="shared" ca="1" si="0"/>
        <v>#NAME?</v>
      </c>
      <c r="G15" s="29" t="e">
        <f t="shared" ca="1" si="1"/>
        <v>#NAME?</v>
      </c>
      <c r="H15" s="29">
        <f t="shared" si="2"/>
        <v>0</v>
      </c>
    </row>
    <row r="16" spans="1:11" ht="18" customHeight="1" x14ac:dyDescent="0.2">
      <c r="A16" s="39" t="s">
        <v>43</v>
      </c>
      <c r="B16" s="2" t="s">
        <v>24</v>
      </c>
      <c r="C16" s="4"/>
      <c r="D16" s="25"/>
      <c r="E16" s="25"/>
      <c r="F16" s="29" t="e">
        <f t="shared" ca="1" si="0"/>
        <v>#NAME?</v>
      </c>
      <c r="G16" s="29" t="e">
        <f t="shared" ca="1" si="1"/>
        <v>#NAME?</v>
      </c>
      <c r="H16" s="29">
        <f t="shared" si="2"/>
        <v>0</v>
      </c>
    </row>
    <row r="17" spans="1:13" ht="18" customHeight="1" x14ac:dyDescent="0.2">
      <c r="A17" s="39" t="s">
        <v>43</v>
      </c>
      <c r="B17" s="2" t="s">
        <v>24</v>
      </c>
      <c r="C17" s="4"/>
      <c r="D17" s="25"/>
      <c r="E17" s="25"/>
      <c r="F17" s="29" t="e">
        <f t="shared" ca="1" si="0"/>
        <v>#NAME?</v>
      </c>
      <c r="G17" s="29" t="e">
        <f t="shared" ca="1" si="1"/>
        <v>#NAME?</v>
      </c>
      <c r="H17" s="29">
        <f t="shared" si="2"/>
        <v>0</v>
      </c>
    </row>
    <row r="18" spans="1:13" ht="18" customHeight="1" x14ac:dyDescent="0.2">
      <c r="A18" s="39"/>
      <c r="B18" s="2"/>
      <c r="C18" s="4"/>
      <c r="D18" s="25"/>
      <c r="E18" s="25"/>
      <c r="F18" s="29"/>
      <c r="G18" s="29"/>
      <c r="H18" s="29"/>
    </row>
    <row r="19" spans="1:13" ht="18" customHeight="1" x14ac:dyDescent="0.2">
      <c r="A19" s="39"/>
      <c r="B19" s="2"/>
      <c r="C19" s="4"/>
      <c r="D19" s="25"/>
      <c r="E19" s="25"/>
      <c r="F19" s="29"/>
      <c r="G19" s="29"/>
      <c r="H19" s="29"/>
    </row>
    <row r="20" spans="1:13" ht="18" customHeight="1" x14ac:dyDescent="0.2">
      <c r="A20" s="39"/>
      <c r="B20" s="2"/>
      <c r="C20" s="4"/>
      <c r="D20" s="25"/>
      <c r="E20" s="25"/>
      <c r="F20" s="29"/>
      <c r="G20" s="29"/>
      <c r="H20" s="29"/>
    </row>
    <row r="21" spans="1:13" ht="18" customHeight="1" x14ac:dyDescent="0.2">
      <c r="A21" s="39" t="s">
        <v>54</v>
      </c>
      <c r="B21" s="2" t="s">
        <v>24</v>
      </c>
      <c r="C21" s="4"/>
      <c r="D21" s="25"/>
      <c r="E21" s="25"/>
      <c r="F21" s="29" t="e">
        <f t="shared" ca="1" si="0"/>
        <v>#NAME?</v>
      </c>
      <c r="G21" s="29" t="e">
        <f t="shared" ref="G21:G43" ca="1" si="3">IF(SUMIF($A$3:$A$69,A21,$F$3:$F$69)&gt;$H$1,$H$1,SUMIF($A$3:$A$69,A21,$F$3:$F$69))</f>
        <v>#NAME?</v>
      </c>
      <c r="H21" s="29"/>
    </row>
    <row r="22" spans="1:13" ht="18" customHeight="1" x14ac:dyDescent="0.2">
      <c r="A22" s="39" t="s">
        <v>52</v>
      </c>
      <c r="B22" s="2" t="s">
        <v>24</v>
      </c>
      <c r="C22" s="4" t="s">
        <v>64</v>
      </c>
      <c r="D22" s="25">
        <v>45397.767361111102</v>
      </c>
      <c r="E22" s="25">
        <v>45398.3569444444</v>
      </c>
      <c r="F22" s="29" t="e">
        <f t="shared" ca="1" si="0"/>
        <v>#NAME?</v>
      </c>
      <c r="G22" s="29" t="e">
        <f t="shared" ca="1" si="3"/>
        <v>#NAME?</v>
      </c>
      <c r="H22" s="29" t="e">
        <f t="shared" ca="1" si="2"/>
        <v>#NAME?</v>
      </c>
    </row>
    <row r="23" spans="1:13" ht="18" customHeight="1" x14ac:dyDescent="0.2">
      <c r="A23" s="39" t="s">
        <v>52</v>
      </c>
      <c r="B23" s="2" t="s">
        <v>24</v>
      </c>
      <c r="C23" s="4" t="s">
        <v>64</v>
      </c>
      <c r="D23" s="25">
        <v>45398.715972222199</v>
      </c>
      <c r="E23" s="25">
        <v>45399.375</v>
      </c>
      <c r="F23" s="29" t="e">
        <f t="shared" ca="1" si="0"/>
        <v>#NAME?</v>
      </c>
      <c r="G23" s="29" t="e">
        <f t="shared" ca="1" si="3"/>
        <v>#NAME?</v>
      </c>
      <c r="H23" s="29" t="e">
        <f t="shared" ca="1" si="2"/>
        <v>#NAME?</v>
      </c>
    </row>
    <row r="24" spans="1:13" ht="18" customHeight="1" x14ac:dyDescent="0.2">
      <c r="A24" s="39" t="s">
        <v>52</v>
      </c>
      <c r="B24" s="2" t="s">
        <v>24</v>
      </c>
      <c r="C24" s="4" t="s">
        <v>64</v>
      </c>
      <c r="D24" s="25">
        <v>45399.793749999997</v>
      </c>
      <c r="E24" s="25">
        <v>45400.375</v>
      </c>
      <c r="F24" s="29" t="e">
        <f t="shared" ca="1" si="0"/>
        <v>#NAME?</v>
      </c>
      <c r="G24" s="29" t="e">
        <f t="shared" ca="1" si="3"/>
        <v>#NAME?</v>
      </c>
      <c r="H24" s="29" t="e">
        <f t="shared" ca="1" si="2"/>
        <v>#NAME?</v>
      </c>
    </row>
    <row r="25" spans="1:13" ht="18" customHeight="1" x14ac:dyDescent="0.2">
      <c r="A25" s="39" t="s">
        <v>52</v>
      </c>
      <c r="B25" s="2" t="s">
        <v>24</v>
      </c>
      <c r="C25" s="4" t="s">
        <v>64</v>
      </c>
      <c r="D25" s="25">
        <v>45400.651388888902</v>
      </c>
      <c r="E25" s="25">
        <v>45401.375</v>
      </c>
      <c r="F25" s="29" t="e">
        <f t="shared" ca="1" si="0"/>
        <v>#NAME?</v>
      </c>
      <c r="G25" s="29" t="e">
        <f t="shared" ca="1" si="3"/>
        <v>#NAME?</v>
      </c>
      <c r="H25" s="29" t="e">
        <f t="shared" ca="1" si="2"/>
        <v>#NAME?</v>
      </c>
    </row>
    <row r="26" spans="1:13" ht="18" customHeight="1" x14ac:dyDescent="0.2">
      <c r="A26" s="39" t="s">
        <v>52</v>
      </c>
      <c r="B26" s="2" t="s">
        <v>24</v>
      </c>
      <c r="C26" s="4" t="s">
        <v>64</v>
      </c>
      <c r="D26" s="25">
        <v>45401.636111111096</v>
      </c>
      <c r="E26" s="25">
        <v>45402.587500000001</v>
      </c>
      <c r="F26" s="29" t="e">
        <f t="shared" ca="1" si="0"/>
        <v>#NAME?</v>
      </c>
      <c r="G26" s="29" t="e">
        <f t="shared" ca="1" si="3"/>
        <v>#NAME?</v>
      </c>
      <c r="H26" s="29" t="e">
        <f t="shared" ref="H26:H33" ca="1" si="4">IF(ISBLANK($D26),0,IF(minuti_feste($D26,$E26)&gt;$G$1,$G$1/60,minuti_feste($D26,$E26)/60))</f>
        <v>#NAME?</v>
      </c>
    </row>
    <row r="27" spans="1:13" ht="18" customHeight="1" x14ac:dyDescent="0.2">
      <c r="A27" s="39" t="s">
        <v>52</v>
      </c>
      <c r="B27" s="2" t="s">
        <v>24</v>
      </c>
      <c r="C27" s="4" t="s">
        <v>64</v>
      </c>
      <c r="D27" s="25">
        <v>45402.645833333299</v>
      </c>
      <c r="E27" s="25">
        <v>45403.333333333299</v>
      </c>
      <c r="F27" s="29" t="e">
        <f t="shared" ref="F27:F35" ca="1" si="5">IF(minuti($D27,$E27)&gt;$G$1,$G$1/60,minuti($D27,$E27)/60)</f>
        <v>#NAME?</v>
      </c>
      <c r="G27" s="29" t="e">
        <f t="shared" ca="1" si="3"/>
        <v>#NAME?</v>
      </c>
      <c r="H27" s="29" t="e">
        <f t="shared" ca="1" si="4"/>
        <v>#NAME?</v>
      </c>
    </row>
    <row r="28" spans="1:13" ht="18" customHeight="1" x14ac:dyDescent="0.2">
      <c r="A28" s="39" t="s">
        <v>52</v>
      </c>
      <c r="B28" s="2" t="s">
        <v>24</v>
      </c>
      <c r="C28" s="4" t="s">
        <v>64</v>
      </c>
      <c r="D28" s="25">
        <v>45403.583333333299</v>
      </c>
      <c r="E28" s="25">
        <v>45404.375</v>
      </c>
      <c r="F28" s="29" t="e">
        <f t="shared" ca="1" si="5"/>
        <v>#NAME?</v>
      </c>
      <c r="G28" s="29" t="e">
        <f t="shared" ca="1" si="3"/>
        <v>#NAME?</v>
      </c>
      <c r="H28" s="29" t="e">
        <f t="shared" ca="1" si="4"/>
        <v>#NAME?</v>
      </c>
    </row>
    <row r="29" spans="1:13" ht="18" customHeight="1" x14ac:dyDescent="0.2">
      <c r="A29" s="39" t="s">
        <v>65</v>
      </c>
      <c r="B29" s="2" t="s">
        <v>24</v>
      </c>
      <c r="C29" s="4" t="s">
        <v>62</v>
      </c>
      <c r="D29" s="25"/>
      <c r="E29" s="25"/>
      <c r="F29" s="29" t="e">
        <f t="shared" ca="1" si="5"/>
        <v>#NAME?</v>
      </c>
      <c r="G29" s="29" t="e">
        <f t="shared" ca="1" si="3"/>
        <v>#NAME?</v>
      </c>
      <c r="H29" s="29">
        <f t="shared" si="4"/>
        <v>0</v>
      </c>
      <c r="M29">
        <v>81.7</v>
      </c>
    </row>
    <row r="30" spans="1:13" ht="18" customHeight="1" x14ac:dyDescent="0.2">
      <c r="A30" s="39" t="s">
        <v>65</v>
      </c>
      <c r="B30" s="2" t="s">
        <v>24</v>
      </c>
      <c r="C30" s="4" t="s">
        <v>62</v>
      </c>
      <c r="D30" s="25"/>
      <c r="E30" s="25"/>
      <c r="F30" s="29" t="e">
        <f t="shared" ca="1" si="5"/>
        <v>#NAME?</v>
      </c>
      <c r="G30" s="29" t="e">
        <f t="shared" ca="1" si="3"/>
        <v>#NAME?</v>
      </c>
      <c r="H30" s="29">
        <f t="shared" si="4"/>
        <v>0</v>
      </c>
      <c r="M30">
        <v>-24</v>
      </c>
    </row>
    <row r="31" spans="1:13" ht="18" customHeight="1" x14ac:dyDescent="0.2">
      <c r="A31" s="39" t="s">
        <v>48</v>
      </c>
      <c r="B31" s="2" t="s">
        <v>24</v>
      </c>
      <c r="C31" s="4"/>
      <c r="D31" s="25"/>
      <c r="E31" s="25"/>
      <c r="F31" s="29" t="e">
        <f t="shared" ca="1" si="5"/>
        <v>#NAME?</v>
      </c>
      <c r="G31" s="29" t="e">
        <f t="shared" ca="1" si="3"/>
        <v>#NAME?</v>
      </c>
      <c r="H31" s="29">
        <f t="shared" si="4"/>
        <v>0</v>
      </c>
      <c r="M31">
        <f>SUM(M29:M30)</f>
        <v>57.7</v>
      </c>
    </row>
    <row r="32" spans="1:13" ht="18" customHeight="1" x14ac:dyDescent="0.2">
      <c r="A32" s="39" t="s">
        <v>48</v>
      </c>
      <c r="B32" s="2" t="s">
        <v>24</v>
      </c>
      <c r="C32" s="4" t="s">
        <v>57</v>
      </c>
      <c r="D32" s="25"/>
      <c r="E32" s="25"/>
      <c r="F32" s="29" t="e">
        <f t="shared" ca="1" si="5"/>
        <v>#NAME?</v>
      </c>
      <c r="G32" s="29" t="e">
        <f t="shared" ca="1" si="3"/>
        <v>#NAME?</v>
      </c>
      <c r="H32" s="29">
        <f t="shared" si="4"/>
        <v>0</v>
      </c>
      <c r="M32">
        <v>-33.299999999999997</v>
      </c>
    </row>
    <row r="33" spans="1:10" ht="18" customHeight="1" x14ac:dyDescent="0.2">
      <c r="A33" s="39" t="s">
        <v>48</v>
      </c>
      <c r="B33" s="2" t="s">
        <v>24</v>
      </c>
      <c r="C33" s="57" t="s">
        <v>57</v>
      </c>
      <c r="D33" s="25"/>
      <c r="E33" s="25"/>
      <c r="F33" s="29" t="e">
        <f t="shared" ca="1" si="5"/>
        <v>#NAME?</v>
      </c>
      <c r="G33" s="29" t="e">
        <f t="shared" ca="1" si="3"/>
        <v>#NAME?</v>
      </c>
      <c r="H33" s="29">
        <f t="shared" si="4"/>
        <v>0</v>
      </c>
    </row>
    <row r="34" spans="1:10" ht="18" customHeight="1" x14ac:dyDescent="0.2">
      <c r="A34" s="39" t="s">
        <v>48</v>
      </c>
      <c r="B34" s="2" t="s">
        <v>24</v>
      </c>
      <c r="C34" s="57" t="s">
        <v>57</v>
      </c>
      <c r="D34" s="25"/>
      <c r="E34" s="25"/>
      <c r="F34" s="29" t="e">
        <f t="shared" ca="1" si="5"/>
        <v>#NAME?</v>
      </c>
      <c r="G34" s="29" t="e">
        <f t="shared" ca="1" si="3"/>
        <v>#NAME?</v>
      </c>
      <c r="H34" s="29">
        <f t="shared" ref="H34:H53" si="6">IF(ISBLANK($D34),0,IF(minuti_feste($D34,$E34)&gt;$G$1,$G$1/60,minuti_feste($D34,$E34)/60))</f>
        <v>0</v>
      </c>
    </row>
    <row r="35" spans="1:10" ht="18" customHeight="1" x14ac:dyDescent="0.2">
      <c r="A35" s="39" t="s">
        <v>48</v>
      </c>
      <c r="B35" s="2" t="s">
        <v>24</v>
      </c>
      <c r="C35" s="57" t="s">
        <v>57</v>
      </c>
      <c r="D35" s="25"/>
      <c r="E35" s="25"/>
      <c r="F35" s="29" t="e">
        <f t="shared" ca="1" si="5"/>
        <v>#NAME?</v>
      </c>
      <c r="G35" s="29" t="e">
        <f t="shared" ca="1" si="3"/>
        <v>#NAME?</v>
      </c>
      <c r="H35" s="29">
        <f t="shared" si="6"/>
        <v>0</v>
      </c>
    </row>
    <row r="36" spans="1:10" ht="18" customHeight="1" x14ac:dyDescent="0.2">
      <c r="A36" s="39" t="s">
        <v>48</v>
      </c>
      <c r="B36" s="2" t="s">
        <v>24</v>
      </c>
      <c r="C36" s="57" t="s">
        <v>57</v>
      </c>
      <c r="D36" s="25">
        <v>45234.844444444403</v>
      </c>
      <c r="E36" s="25">
        <v>45235.587500000001</v>
      </c>
      <c r="F36" s="29" t="e">
        <f t="shared" ref="F36:F53" ca="1" si="7">IF(minuti($D36,$E36)&gt;$G$1,$G$1/60,minuti($D36,$E36)/60)</f>
        <v>#NAME?</v>
      </c>
      <c r="G36" s="29" t="e">
        <f t="shared" ca="1" si="3"/>
        <v>#NAME?</v>
      </c>
      <c r="H36" s="29" t="e">
        <f t="shared" ca="1" si="6"/>
        <v>#NAME?</v>
      </c>
    </row>
    <row r="37" spans="1:10" ht="18" customHeight="1" x14ac:dyDescent="0.2">
      <c r="A37" s="39" t="s">
        <v>48</v>
      </c>
      <c r="B37" s="2" t="s">
        <v>24</v>
      </c>
      <c r="C37" s="57" t="s">
        <v>57</v>
      </c>
      <c r="D37" s="25">
        <v>45235.653472222199</v>
      </c>
      <c r="E37" s="25">
        <v>45236.361111111102</v>
      </c>
      <c r="F37" s="29" t="e">
        <f t="shared" ca="1" si="7"/>
        <v>#NAME?</v>
      </c>
      <c r="G37" s="29" t="e">
        <f t="shared" ca="1" si="3"/>
        <v>#NAME?</v>
      </c>
      <c r="H37" s="29" t="e">
        <f t="shared" ca="1" si="6"/>
        <v>#NAME?</v>
      </c>
    </row>
    <row r="38" spans="1:10" ht="18" customHeight="1" x14ac:dyDescent="0.2">
      <c r="A38" s="39" t="s">
        <v>48</v>
      </c>
      <c r="B38" s="2" t="s">
        <v>24</v>
      </c>
      <c r="C38" s="57" t="s">
        <v>57</v>
      </c>
      <c r="D38" s="25"/>
      <c r="E38" s="25"/>
      <c r="F38" s="29" t="e">
        <f t="shared" ca="1" si="7"/>
        <v>#NAME?</v>
      </c>
      <c r="G38" s="29" t="e">
        <f t="shared" ca="1" si="3"/>
        <v>#NAME?</v>
      </c>
      <c r="H38" s="29">
        <f t="shared" si="6"/>
        <v>0</v>
      </c>
      <c r="J38" s="37"/>
    </row>
    <row r="39" spans="1:10" ht="18" customHeight="1" x14ac:dyDescent="0.2">
      <c r="A39" s="39" t="s">
        <v>48</v>
      </c>
      <c r="B39" s="2" t="s">
        <v>24</v>
      </c>
      <c r="C39" s="57" t="s">
        <v>57</v>
      </c>
      <c r="D39" s="25"/>
      <c r="E39" s="25"/>
      <c r="F39" s="29" t="e">
        <f t="shared" ca="1" si="7"/>
        <v>#NAME?</v>
      </c>
      <c r="G39" s="29" t="e">
        <f t="shared" ca="1" si="3"/>
        <v>#NAME?</v>
      </c>
      <c r="H39" s="29">
        <f t="shared" si="6"/>
        <v>0</v>
      </c>
      <c r="I39" s="36"/>
      <c r="J39" s="36"/>
    </row>
    <row r="40" spans="1:10" ht="18" customHeight="1" x14ac:dyDescent="0.2">
      <c r="A40" s="39" t="s">
        <v>48</v>
      </c>
      <c r="B40" s="2" t="s">
        <v>24</v>
      </c>
      <c r="C40" s="38" t="s">
        <v>57</v>
      </c>
      <c r="D40" s="25"/>
      <c r="E40" s="25"/>
      <c r="F40" s="29" t="e">
        <f t="shared" ca="1" si="7"/>
        <v>#NAME?</v>
      </c>
      <c r="G40" s="29" t="e">
        <f t="shared" ca="1" si="3"/>
        <v>#NAME?</v>
      </c>
      <c r="H40" s="29">
        <f t="shared" si="6"/>
        <v>0</v>
      </c>
    </row>
    <row r="41" spans="1:10" ht="18" customHeight="1" x14ac:dyDescent="0.2">
      <c r="A41" s="39" t="s">
        <v>48</v>
      </c>
      <c r="B41" s="2" t="s">
        <v>24</v>
      </c>
      <c r="C41" s="38" t="s">
        <v>57</v>
      </c>
      <c r="D41" s="25">
        <v>45253.606249999997</v>
      </c>
      <c r="E41" s="25">
        <v>45254.374305555597</v>
      </c>
      <c r="F41" s="29" t="e">
        <f t="shared" ca="1" si="7"/>
        <v>#NAME?</v>
      </c>
      <c r="G41" s="29" t="e">
        <f t="shared" ca="1" si="3"/>
        <v>#NAME?</v>
      </c>
      <c r="H41" s="29" t="e">
        <f t="shared" ca="1" si="6"/>
        <v>#NAME?</v>
      </c>
    </row>
    <row r="42" spans="1:10" ht="18" customHeight="1" x14ac:dyDescent="0.2">
      <c r="A42" s="39" t="s">
        <v>48</v>
      </c>
      <c r="B42" s="2" t="s">
        <v>24</v>
      </c>
      <c r="C42" s="38" t="s">
        <v>57</v>
      </c>
      <c r="D42" s="25">
        <v>45254.714583333298</v>
      </c>
      <c r="E42" s="25">
        <v>45256.353472222203</v>
      </c>
      <c r="F42" s="29" t="e">
        <f t="shared" ca="1" si="7"/>
        <v>#NAME?</v>
      </c>
      <c r="G42" s="29" t="e">
        <f t="shared" ca="1" si="3"/>
        <v>#NAME?</v>
      </c>
      <c r="H42" s="29" t="e">
        <f t="shared" ca="1" si="6"/>
        <v>#NAME?</v>
      </c>
    </row>
    <row r="43" spans="1:10" ht="18" customHeight="1" x14ac:dyDescent="0.2">
      <c r="A43" s="39" t="s">
        <v>48</v>
      </c>
      <c r="B43" s="2" t="s">
        <v>24</v>
      </c>
      <c r="C43" s="38" t="s">
        <v>57</v>
      </c>
      <c r="D43" s="25">
        <v>45256.410416666702</v>
      </c>
      <c r="E43" s="25">
        <v>45257.368750000001</v>
      </c>
      <c r="F43" s="29" t="e">
        <f t="shared" ca="1" si="7"/>
        <v>#NAME?</v>
      </c>
      <c r="G43" s="29" t="e">
        <f t="shared" ca="1" si="3"/>
        <v>#NAME?</v>
      </c>
      <c r="H43" s="29" t="e">
        <f t="shared" ca="1" si="6"/>
        <v>#NAME?</v>
      </c>
    </row>
    <row r="44" spans="1:10" ht="18" customHeight="1" x14ac:dyDescent="0.2">
      <c r="A44" s="39"/>
      <c r="B44" s="2"/>
      <c r="C44" s="38"/>
      <c r="D44" s="25"/>
      <c r="E44" s="25"/>
      <c r="F44" s="29"/>
      <c r="G44" s="29"/>
      <c r="H44" s="29"/>
    </row>
    <row r="45" spans="1:10" ht="18" customHeight="1" x14ac:dyDescent="0.2">
      <c r="A45" s="39" t="s">
        <v>59</v>
      </c>
      <c r="B45" s="2" t="s">
        <v>24</v>
      </c>
      <c r="C45" s="38" t="s">
        <v>58</v>
      </c>
      <c r="D45" s="25">
        <v>45271.7409722222</v>
      </c>
      <c r="E45" s="25">
        <v>45272.3659722222</v>
      </c>
      <c r="F45" s="29" t="e">
        <f t="shared" ca="1" si="7"/>
        <v>#NAME?</v>
      </c>
      <c r="G45" s="29" t="e">
        <f t="shared" ref="G45:G53" ca="1" si="8">IF(SUMIF($A$3:$A$69,A45,$F$3:$F$69)&gt;$H$1,$H$1,SUMIF($A$3:$A$69,A45,$F$3:$F$69))</f>
        <v>#NAME?</v>
      </c>
      <c r="H45" s="29" t="e">
        <f t="shared" ca="1" si="6"/>
        <v>#NAME?</v>
      </c>
    </row>
    <row r="46" spans="1:10" ht="18" customHeight="1" x14ac:dyDescent="0.2">
      <c r="A46" s="39" t="s">
        <v>59</v>
      </c>
      <c r="B46" s="2" t="s">
        <v>24</v>
      </c>
      <c r="C46" s="38" t="s">
        <v>58</v>
      </c>
      <c r="D46" s="25">
        <v>45272.724305555603</v>
      </c>
      <c r="E46" s="25">
        <v>45273.375</v>
      </c>
      <c r="F46" s="29" t="e">
        <f t="shared" ca="1" si="7"/>
        <v>#NAME?</v>
      </c>
      <c r="G46" s="29" t="e">
        <f t="shared" ca="1" si="8"/>
        <v>#NAME?</v>
      </c>
      <c r="H46" s="29" t="e">
        <f t="shared" ca="1" si="6"/>
        <v>#NAME?</v>
      </c>
    </row>
    <row r="47" spans="1:10" ht="18" customHeight="1" x14ac:dyDescent="0.2">
      <c r="A47" s="39"/>
      <c r="B47" s="2"/>
      <c r="C47" s="38"/>
      <c r="D47" s="25"/>
      <c r="E47" s="25"/>
      <c r="F47" s="29" t="e">
        <f t="shared" ca="1" si="7"/>
        <v>#NAME?</v>
      </c>
      <c r="G47" s="29">
        <f t="shared" si="8"/>
        <v>0</v>
      </c>
      <c r="H47" s="29">
        <f t="shared" si="6"/>
        <v>0</v>
      </c>
    </row>
    <row r="48" spans="1:10" ht="18" customHeight="1" x14ac:dyDescent="0.2">
      <c r="A48" s="39"/>
      <c r="B48" s="2"/>
      <c r="C48" s="38"/>
      <c r="D48" s="25"/>
      <c r="E48" s="25"/>
      <c r="F48" s="29" t="e">
        <f t="shared" ca="1" si="7"/>
        <v>#NAME?</v>
      </c>
      <c r="G48" s="29">
        <f t="shared" si="8"/>
        <v>0</v>
      </c>
      <c r="H48" s="29">
        <f t="shared" si="6"/>
        <v>0</v>
      </c>
    </row>
    <row r="49" spans="1:8" ht="18" customHeight="1" x14ac:dyDescent="0.2">
      <c r="A49" s="39" t="s">
        <v>53</v>
      </c>
      <c r="B49" s="2" t="s">
        <v>24</v>
      </c>
      <c r="C49" s="38" t="s">
        <v>60</v>
      </c>
      <c r="D49" s="25">
        <v>45266.773611111101</v>
      </c>
      <c r="E49" s="25">
        <v>45267.375</v>
      </c>
      <c r="F49" s="29" t="e">
        <f t="shared" ca="1" si="7"/>
        <v>#NAME?</v>
      </c>
      <c r="G49" s="29" t="e">
        <f t="shared" ca="1" si="8"/>
        <v>#NAME?</v>
      </c>
      <c r="H49" s="29" t="e">
        <f t="shared" ca="1" si="6"/>
        <v>#NAME?</v>
      </c>
    </row>
    <row r="50" spans="1:8" ht="18" customHeight="1" x14ac:dyDescent="0.2">
      <c r="A50" s="39" t="s">
        <v>53</v>
      </c>
      <c r="B50" s="2" t="s">
        <v>24</v>
      </c>
      <c r="C50" s="38" t="s">
        <v>58</v>
      </c>
      <c r="D50" s="25">
        <v>45267.729166666701</v>
      </c>
      <c r="E50" s="25">
        <v>45268.4375</v>
      </c>
      <c r="F50" s="29" t="e">
        <f t="shared" ca="1" si="7"/>
        <v>#NAME?</v>
      </c>
      <c r="G50" s="29" t="e">
        <f t="shared" ca="1" si="8"/>
        <v>#NAME?</v>
      </c>
      <c r="H50" s="29" t="e">
        <f t="shared" ca="1" si="6"/>
        <v>#NAME?</v>
      </c>
    </row>
    <row r="51" spans="1:8" ht="18" customHeight="1" x14ac:dyDescent="0.2">
      <c r="A51" s="39" t="s">
        <v>53</v>
      </c>
      <c r="B51" s="2" t="s">
        <v>24</v>
      </c>
      <c r="C51" s="38" t="s">
        <v>58</v>
      </c>
      <c r="D51" s="25">
        <v>45268.443055555603</v>
      </c>
      <c r="E51" s="25">
        <v>45271.375</v>
      </c>
      <c r="F51" s="29" t="e">
        <f t="shared" ca="1" si="7"/>
        <v>#NAME?</v>
      </c>
      <c r="G51" s="29" t="e">
        <f t="shared" ca="1" si="8"/>
        <v>#NAME?</v>
      </c>
      <c r="H51" s="29" t="e">
        <f t="shared" ca="1" si="6"/>
        <v>#NAME?</v>
      </c>
    </row>
    <row r="52" spans="1:8" ht="18" customHeight="1" x14ac:dyDescent="0.2">
      <c r="A52" s="39" t="s">
        <v>53</v>
      </c>
      <c r="B52" s="2" t="s">
        <v>24</v>
      </c>
      <c r="C52" s="38"/>
      <c r="D52" s="25"/>
      <c r="E52" s="25"/>
      <c r="F52" s="29" t="e">
        <f t="shared" ca="1" si="7"/>
        <v>#NAME?</v>
      </c>
      <c r="G52" s="29" t="e">
        <f t="shared" ca="1" si="8"/>
        <v>#NAME?</v>
      </c>
      <c r="H52" s="29">
        <f t="shared" si="6"/>
        <v>0</v>
      </c>
    </row>
    <row r="53" spans="1:8" ht="18" customHeight="1" x14ac:dyDescent="0.2">
      <c r="A53" s="39" t="s">
        <v>53</v>
      </c>
      <c r="B53" s="2" t="s">
        <v>24</v>
      </c>
      <c r="C53" s="38"/>
      <c r="D53" s="25"/>
      <c r="E53" s="25"/>
      <c r="F53" s="29" t="e">
        <f t="shared" ca="1" si="7"/>
        <v>#NAME?</v>
      </c>
      <c r="G53" s="29" t="e">
        <f t="shared" ca="1" si="8"/>
        <v>#NAME?</v>
      </c>
      <c r="H53" s="29">
        <f t="shared" si="6"/>
        <v>0</v>
      </c>
    </row>
    <row r="54" spans="1:8" ht="18" customHeight="1" x14ac:dyDescent="0.2">
      <c r="A54" s="39"/>
      <c r="B54" s="2"/>
      <c r="C54" s="38"/>
      <c r="D54" s="25"/>
      <c r="E54" s="25"/>
      <c r="F54" s="29"/>
      <c r="G54" s="29"/>
      <c r="H54" s="29"/>
    </row>
    <row r="55" spans="1:8" ht="18" customHeight="1" x14ac:dyDescent="0.2">
      <c r="A55" s="39" t="s">
        <v>35</v>
      </c>
      <c r="B55" s="2" t="s">
        <v>34</v>
      </c>
      <c r="C55" s="4" t="s">
        <v>60</v>
      </c>
      <c r="D55" s="25">
        <v>45261</v>
      </c>
      <c r="E55" s="25">
        <v>45291.999305555597</v>
      </c>
      <c r="F55" s="29" t="e">
        <f ca="1">IF(minuti($D55,$E55)&gt;$G$1,$G$1/60,minuti($D55,$E55)/60)</f>
        <v>#NAME?</v>
      </c>
      <c r="G55" s="29" t="e">
        <f ca="1">IF(SUMIF($A$3:$A$69,A55,$F$3:$F$69)&gt;$H$1,$H$1,SUMIF($A$3:$A$69,A55,$F$3:$F$69))</f>
        <v>#NAME?</v>
      </c>
      <c r="H55" s="29" t="e">
        <f ca="1">IF(ISBLANK($D55),0,IF(minuti_feste($D55,$E55)&gt;$G$1,$G$1/60,minuti_feste($D55,$E55)/60))</f>
        <v>#NAME?</v>
      </c>
    </row>
    <row r="56" spans="1:8" ht="18" customHeight="1" x14ac:dyDescent="0.2">
      <c r="A56" s="39" t="s">
        <v>49</v>
      </c>
      <c r="B56" s="24" t="s">
        <v>34</v>
      </c>
      <c r="C56" s="4" t="s">
        <v>60</v>
      </c>
      <c r="D56" s="25"/>
      <c r="E56" s="25"/>
      <c r="F56" s="29"/>
      <c r="G56" s="29"/>
      <c r="H56" s="29">
        <f>IF(ISBLANK($D56),0,IF(minuti_feste($D56,$E56)&gt;$G$1,$G$1/60,minuti_feste($D56,$E56)/60))</f>
        <v>0</v>
      </c>
    </row>
    <row r="57" spans="1:8" ht="18" customHeight="1" x14ac:dyDescent="0.2">
      <c r="A57" s="39" t="s">
        <v>50</v>
      </c>
      <c r="B57" s="24" t="s">
        <v>34</v>
      </c>
      <c r="C57" s="4" t="s">
        <v>51</v>
      </c>
      <c r="D57" s="25"/>
      <c r="E57" s="25"/>
      <c r="F57" s="29" t="e">
        <f ca="1">IF(minuti($D57,$E57)&gt;$G$1,$G$1/60,minuti($D57,$E57)/60)</f>
        <v>#NAME?</v>
      </c>
      <c r="G57" s="29" t="e">
        <f ca="1">IF(SUMIF($A$3:$A$69,A57,$F$3:$F$69)&gt;$H$1,$H$1,SUMIF($A$3:$A$69,A57,$F$3:$F$69))</f>
        <v>#NAME?</v>
      </c>
      <c r="H57" s="29">
        <f>IF(ISBLANK($D57),0,IF(minuti_feste($D57,$E57)&gt;$G$1,$G$1/60,minuti_feste($D57,$E57)/60))</f>
        <v>0</v>
      </c>
    </row>
    <row r="58" spans="1:8" ht="18" customHeight="1" x14ac:dyDescent="0.2">
      <c r="A58" s="39"/>
      <c r="B58" s="24"/>
      <c r="C58" s="4"/>
      <c r="D58" s="25"/>
      <c r="E58" s="25"/>
      <c r="F58" s="29"/>
      <c r="G58" s="29"/>
      <c r="H58" s="29"/>
    </row>
    <row r="59" spans="1:8" ht="18" customHeight="1" x14ac:dyDescent="0.2">
      <c r="A59" s="39"/>
      <c r="B59" s="24"/>
      <c r="C59" s="4"/>
      <c r="D59" s="25"/>
      <c r="E59" s="25"/>
      <c r="F59" s="29"/>
      <c r="G59" s="29"/>
      <c r="H59" s="29"/>
    </row>
    <row r="60" spans="1:8" ht="18" customHeight="1" x14ac:dyDescent="0.2">
      <c r="A60" s="39"/>
      <c r="B60" s="24"/>
      <c r="C60" s="4"/>
      <c r="D60" s="25"/>
      <c r="E60" s="25"/>
      <c r="F60" s="29"/>
      <c r="G60" s="29"/>
      <c r="H60" s="29"/>
    </row>
    <row r="61" spans="1:8" ht="18" customHeight="1" x14ac:dyDescent="0.2">
      <c r="A61" s="39"/>
      <c r="B61" s="24"/>
      <c r="C61" s="4"/>
      <c r="D61" s="25"/>
      <c r="E61" s="25"/>
      <c r="F61" s="29"/>
      <c r="G61" s="29"/>
      <c r="H61" s="29"/>
    </row>
    <row r="62" spans="1:8" ht="18" customHeight="1" x14ac:dyDescent="0.2">
      <c r="A62" s="39"/>
      <c r="B62" s="24"/>
      <c r="C62" s="4"/>
      <c r="D62" s="25"/>
      <c r="E62" s="25"/>
      <c r="F62" s="29"/>
      <c r="G62" s="29"/>
      <c r="H62" s="29"/>
    </row>
    <row r="63" spans="1:8" ht="18" customHeight="1" x14ac:dyDescent="0.2">
      <c r="A63" s="39"/>
      <c r="B63" s="24"/>
      <c r="C63" s="4"/>
      <c r="D63" s="25"/>
      <c r="E63" s="25"/>
      <c r="F63" s="29"/>
      <c r="G63" s="29"/>
      <c r="H63" s="29"/>
    </row>
    <row r="64" spans="1:8" ht="18" customHeight="1" x14ac:dyDescent="0.2">
      <c r="A64" s="39"/>
      <c r="B64" s="24"/>
      <c r="C64" s="4"/>
      <c r="D64" s="25"/>
      <c r="E64" s="25"/>
      <c r="F64" s="29"/>
      <c r="G64" s="29"/>
      <c r="H64" s="29"/>
    </row>
    <row r="65" spans="1:16" ht="18" customHeight="1" x14ac:dyDescent="0.2">
      <c r="A65" s="39"/>
      <c r="B65" s="24"/>
      <c r="C65" s="4"/>
      <c r="D65" s="25"/>
      <c r="E65" s="25"/>
      <c r="F65" s="29"/>
      <c r="G65" s="29"/>
      <c r="H65" s="29"/>
    </row>
    <row r="66" spans="1:16" ht="18" customHeight="1" x14ac:dyDescent="0.2">
      <c r="A66" s="39"/>
      <c r="B66" s="24"/>
      <c r="C66" s="4"/>
      <c r="D66" s="25"/>
      <c r="E66" s="25"/>
      <c r="F66" s="29"/>
      <c r="G66" s="29"/>
      <c r="H66" s="29"/>
    </row>
    <row r="67" spans="1:16" ht="18" customHeight="1" x14ac:dyDescent="0.2">
      <c r="A67" s="39"/>
      <c r="B67" s="24"/>
      <c r="C67" s="4"/>
      <c r="D67" s="25"/>
      <c r="E67" s="25"/>
      <c r="F67" s="29"/>
      <c r="G67" s="29"/>
      <c r="H67" s="29"/>
    </row>
    <row r="68" spans="1:16" ht="18" customHeight="1" x14ac:dyDescent="0.2">
      <c r="A68" s="39"/>
      <c r="B68" s="24"/>
      <c r="C68" s="4"/>
      <c r="D68" s="25"/>
      <c r="E68" s="25"/>
      <c r="F68" s="29" t="e">
        <f ca="1">IF(minuti($D68,$E68)&gt;$G$1,$G$1/60,minuti($D68,$E68)/60)</f>
        <v>#NAME?</v>
      </c>
      <c r="G68" s="29">
        <f>IF(SUMIF($A$3:$A$69,A68,$F$3:$F$69)&gt;$H$1,$H$1,SUMIF($A$3:$A$69,A68,$F$3:$F$69))</f>
        <v>0</v>
      </c>
      <c r="H68" s="29">
        <f>IF(ISBLANK($D68),0,IF(minuti_feste($D68,$E68)&gt;$G$1,$G$1/60,minuti_feste($D68,$E68)/60))</f>
        <v>0</v>
      </c>
    </row>
    <row r="69" spans="1:16" ht="18" customHeight="1" x14ac:dyDescent="0.2">
      <c r="A69" s="32" t="s">
        <v>29</v>
      </c>
      <c r="B69" s="33"/>
      <c r="C69" s="33"/>
      <c r="D69" s="33"/>
      <c r="E69" s="33"/>
      <c r="F69" s="33"/>
      <c r="G69" s="33"/>
      <c r="H69" s="33"/>
    </row>
    <row r="70" spans="1:16" ht="18" customHeight="1" x14ac:dyDescent="0.2"/>
    <row r="71" spans="1:16" ht="18" customHeight="1" x14ac:dyDescent="0.2"/>
    <row r="72" spans="1:16" ht="18" customHeight="1" x14ac:dyDescent="0.2"/>
    <row r="73" spans="1:16" ht="18" customHeight="1" x14ac:dyDescent="0.2"/>
    <row r="74" spans="1:16" ht="18" customHeight="1" x14ac:dyDescent="0.2">
      <c r="O74" s="39"/>
      <c r="P74" s="39"/>
    </row>
    <row r="75" spans="1:16" ht="18" customHeight="1" x14ac:dyDescent="0.2"/>
    <row r="76" spans="1:16" ht="18" customHeight="1" x14ac:dyDescent="0.2"/>
    <row r="77" spans="1:16" ht="18" customHeight="1" x14ac:dyDescent="0.2"/>
    <row r="78" spans="1:16" ht="18" customHeight="1" x14ac:dyDescent="0.2"/>
    <row r="79" spans="1:16" ht="18" customHeight="1" x14ac:dyDescent="0.2"/>
    <row r="89" ht="12" customHeight="1" x14ac:dyDescent="0.2"/>
  </sheetData>
  <autoFilter ref="A2:H69" xr:uid="{00000000-0009-0000-0000-000006000000}"/>
  <phoneticPr fontId="0" type="noConversion"/>
  <pageMargins left="0.39370078740157483" right="0.27559055118110237" top="0.45" bottom="0.33" header="0.22" footer="0.21"/>
  <pageSetup paperSize="9" orientation="portrait" r:id="rId1"/>
  <headerFooter alignWithMargins="0">
    <oddHeader>&amp;LPROVINCIA DI PADOVA&amp;C&amp;A&amp;R&amp;D</oddHeader>
    <oddFooter>&amp;C&amp;P/&amp;N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oglio8"/>
  <dimension ref="A1:Q6"/>
  <sheetViews>
    <sheetView workbookViewId="0">
      <pane xSplit="6" ySplit="4" topLeftCell="G5" activePane="bottomRight" state="frozen"/>
      <selection pane="topRight" activeCell="F1" sqref="F1"/>
      <selection pane="bottomLeft" activeCell="A4" sqref="A4"/>
      <selection pane="bottomRight" activeCell="G5" sqref="G5"/>
    </sheetView>
  </sheetViews>
  <sheetFormatPr defaultRowHeight="12.75" x14ac:dyDescent="0.2"/>
  <cols>
    <col min="1" max="1" width="26.7109375" customWidth="1"/>
    <col min="2" max="2" width="7" bestFit="1" customWidth="1"/>
    <col min="3" max="3" width="22" customWidth="1"/>
    <col min="4" max="4" width="5.42578125" customWidth="1"/>
    <col min="5" max="5" width="6.42578125" customWidth="1"/>
    <col min="6" max="6" width="6.85546875" customWidth="1"/>
    <col min="7" max="7" width="4.28515625" customWidth="1"/>
    <col min="8" max="8" width="4.7109375" customWidth="1"/>
    <col min="9" max="9" width="6.7109375" customWidth="1"/>
    <col min="10" max="10" width="7.85546875" customWidth="1"/>
    <col min="11" max="11" width="4.5703125" customWidth="1"/>
    <col min="12" max="12" width="6.28515625" customWidth="1"/>
    <col min="13" max="13" width="7.85546875" customWidth="1"/>
    <col min="14" max="14" width="6.42578125" customWidth="1"/>
    <col min="15" max="15" width="6.7109375" customWidth="1"/>
    <col min="16" max="16" width="7.140625" customWidth="1"/>
    <col min="17" max="17" width="8.140625" customWidth="1"/>
  </cols>
  <sheetData>
    <row r="1" spans="1:17" ht="29.25" customHeight="1" x14ac:dyDescent="0.2">
      <c r="A1" s="6" t="s">
        <v>39</v>
      </c>
      <c r="B1" s="6"/>
      <c r="C1" s="6"/>
      <c r="E1" s="7"/>
      <c r="F1" s="7"/>
      <c r="G1" s="7"/>
      <c r="H1" s="7"/>
      <c r="I1" s="7"/>
      <c r="J1" s="7"/>
      <c r="K1" s="7"/>
      <c r="L1" s="7"/>
      <c r="M1" s="7"/>
      <c r="N1" s="7"/>
      <c r="O1" s="8"/>
      <c r="P1" s="8"/>
      <c r="Q1" s="8"/>
    </row>
    <row r="2" spans="1:17" ht="15.75" hidden="1" customHeight="1" x14ac:dyDescent="0.2">
      <c r="A2" s="7"/>
      <c r="B2" s="7"/>
      <c r="C2" s="9"/>
      <c r="D2" s="9"/>
      <c r="E2" s="9"/>
      <c r="F2" s="9"/>
      <c r="G2" s="9"/>
      <c r="H2" s="9"/>
      <c r="I2" s="30">
        <v>41.32</v>
      </c>
      <c r="J2" s="31"/>
      <c r="K2" s="31"/>
      <c r="L2" s="30">
        <v>10.33</v>
      </c>
      <c r="M2" s="31"/>
      <c r="N2" s="31"/>
      <c r="O2" s="30">
        <v>11.36</v>
      </c>
      <c r="P2" s="9"/>
      <c r="Q2" s="9"/>
    </row>
    <row r="3" spans="1:17" ht="15.75" customHeight="1" x14ac:dyDescent="0.2">
      <c r="A3" s="7"/>
      <c r="B3" s="7"/>
      <c r="C3" s="9"/>
      <c r="D3" s="9"/>
      <c r="E3" s="9"/>
      <c r="F3" s="9"/>
      <c r="G3" s="9"/>
      <c r="H3" s="9"/>
      <c r="I3" s="30"/>
      <c r="J3" s="31"/>
      <c r="K3" s="31"/>
      <c r="L3" s="30"/>
      <c r="M3" s="31"/>
      <c r="N3" s="31"/>
      <c r="O3" s="30"/>
      <c r="P3" s="9"/>
      <c r="Q3" s="9"/>
    </row>
    <row r="4" spans="1:17" ht="45" x14ac:dyDescent="0.2">
      <c r="A4" s="10" t="s">
        <v>8</v>
      </c>
      <c r="B4" s="10" t="s">
        <v>0</v>
      </c>
      <c r="C4" s="10" t="s">
        <v>9</v>
      </c>
      <c r="D4" s="10" t="s">
        <v>5</v>
      </c>
      <c r="E4" s="11" t="s">
        <v>10</v>
      </c>
      <c r="F4" s="11" t="s">
        <v>11</v>
      </c>
      <c r="G4" s="11" t="s">
        <v>12</v>
      </c>
      <c r="H4" s="11" t="s">
        <v>13</v>
      </c>
      <c r="I4" s="11" t="s">
        <v>14</v>
      </c>
      <c r="J4" s="11" t="s">
        <v>15</v>
      </c>
      <c r="K4" s="11" t="s">
        <v>16</v>
      </c>
      <c r="L4" s="11" t="s">
        <v>17</v>
      </c>
      <c r="M4" s="11" t="s">
        <v>18</v>
      </c>
      <c r="N4" s="11" t="s">
        <v>19</v>
      </c>
      <c r="O4" s="11" t="s">
        <v>17</v>
      </c>
      <c r="P4" s="11" t="s">
        <v>20</v>
      </c>
      <c r="Q4" s="11" t="s">
        <v>21</v>
      </c>
    </row>
    <row r="5" spans="1:17" ht="21" customHeight="1" x14ac:dyDescent="0.2">
      <c r="A5" s="3" t="s">
        <v>32</v>
      </c>
      <c r="B5" s="3"/>
      <c r="C5" s="3"/>
      <c r="D5" s="12" t="str">
        <f>IF(E5&gt;0,"MAR"," ")</f>
        <v xml:space="preserve"> </v>
      </c>
      <c r="E5" s="13">
        <f>IF(ISNA(VLOOKUP($C5,mens,3,FALSE)),0,VLOOKUP($C5,mens,3,FALSE))</f>
        <v>0</v>
      </c>
      <c r="F5" s="13">
        <f>IF(ISNA(VLOOKUP($C5,mens,4,FALSE)),0,VLOOKUP($C5,mens,4,FALSE))</f>
        <v>0</v>
      </c>
      <c r="G5" s="13">
        <f>(E5-F5)</f>
        <v>0</v>
      </c>
      <c r="H5" s="14">
        <f>TRUNC(F5/24)</f>
        <v>0</v>
      </c>
      <c r="I5" s="15">
        <f>$I$2</f>
        <v>41.32</v>
      </c>
      <c r="J5" s="16">
        <f>$I$2/24*F5</f>
        <v>0</v>
      </c>
      <c r="K5" s="14">
        <f>TRUNC(G5/12)</f>
        <v>0</v>
      </c>
      <c r="L5" s="16">
        <f>$L$2</f>
        <v>10.33</v>
      </c>
      <c r="M5" s="16">
        <f>(K5*$L$2)</f>
        <v>0</v>
      </c>
      <c r="N5" s="17">
        <f>((G5/12)-K5)</f>
        <v>0</v>
      </c>
      <c r="O5" s="18">
        <f>$O$2</f>
        <v>11.36</v>
      </c>
      <c r="P5" s="19">
        <f>N5*$O$2</f>
        <v>0</v>
      </c>
      <c r="Q5" s="20">
        <f>(J5+M5+P5)</f>
        <v>0</v>
      </c>
    </row>
    <row r="6" spans="1:17" ht="21" customHeight="1" x14ac:dyDescent="0.2">
      <c r="A6" s="27" t="s">
        <v>27</v>
      </c>
      <c r="B6" s="27"/>
      <c r="C6" s="27"/>
      <c r="D6" s="12" t="str">
        <f>IF(E6&gt;0,"MAR"," ")</f>
        <v xml:space="preserve"> </v>
      </c>
      <c r="E6" s="13">
        <f>SUM(E5:E5)</f>
        <v>0</v>
      </c>
      <c r="F6" s="13">
        <f>SUM(F5:F5)</f>
        <v>0</v>
      </c>
      <c r="G6" s="27">
        <f>(E6-F6)</f>
        <v>0</v>
      </c>
      <c r="H6" s="27"/>
      <c r="I6" s="27"/>
      <c r="J6" s="27"/>
      <c r="K6" s="27">
        <f>TRUNC(G6/12)</f>
        <v>0</v>
      </c>
      <c r="L6" s="27"/>
      <c r="M6" s="27">
        <f>(K6*$L$2)</f>
        <v>0</v>
      </c>
      <c r="N6" s="27">
        <f>((G6/12)-K6)</f>
        <v>0</v>
      </c>
      <c r="O6" s="27"/>
      <c r="P6" s="27">
        <f>N6*$O$2</f>
        <v>0</v>
      </c>
      <c r="Q6" s="28">
        <f>SUM(Q5:Q5)</f>
        <v>0</v>
      </c>
    </row>
  </sheetData>
  <autoFilter ref="A4:Q6" xr:uid="{00000000-0009-0000-0000-000007000000}"/>
  <phoneticPr fontId="6" type="noConversion"/>
  <pageMargins left="0.75" right="0.75" top="1" bottom="1" header="0.5" footer="0.5"/>
  <pageSetup paperSize="9" scale="90" orientation="landscape" r:id="rId1"/>
  <headerFooter alignWithMargins="0">
    <oddHeader>&amp;LPROVINCIA DI PADOVA&amp;RPadova, &amp;D</oddHeader>
    <oddFooter>&amp;C&amp;P/&amp;N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17"/>
  <sheetViews>
    <sheetView zoomScale="130" zoomScaleNormal="130" workbookViewId="0">
      <selection activeCell="A8" sqref="A7:A12"/>
    </sheetView>
  </sheetViews>
  <sheetFormatPr defaultRowHeight="12.75" x14ac:dyDescent="0.2"/>
  <cols>
    <col min="1" max="1" width="46.5703125" style="46" bestFit="1" customWidth="1"/>
    <col min="2" max="2" width="11.7109375" style="46" bestFit="1" customWidth="1"/>
    <col min="3" max="3" width="12.85546875" style="46" bestFit="1" customWidth="1"/>
    <col min="4" max="16384" width="9.140625" style="46"/>
  </cols>
  <sheetData>
    <row r="1" spans="1:11" ht="16.5" x14ac:dyDescent="0.2">
      <c r="A1" s="52" t="s">
        <v>45</v>
      </c>
      <c r="B1" s="49"/>
      <c r="C1" s="49"/>
      <c r="D1" s="49"/>
      <c r="E1" s="49"/>
      <c r="H1" s="43"/>
      <c r="I1" s="43"/>
      <c r="J1" s="43"/>
      <c r="K1" s="43"/>
    </row>
    <row r="2" spans="1:11" ht="58.5" customHeight="1" x14ac:dyDescent="0.2">
      <c r="A2" s="101" t="s">
        <v>46</v>
      </c>
      <c r="B2" s="101"/>
      <c r="C2" s="101"/>
      <c r="D2" s="101"/>
      <c r="E2" s="101"/>
      <c r="F2" s="43"/>
      <c r="G2" s="43"/>
      <c r="H2" s="43"/>
      <c r="I2" s="43"/>
      <c r="J2" s="43"/>
      <c r="K2" s="43"/>
    </row>
    <row r="3" spans="1:11" ht="7.5" customHeight="1" x14ac:dyDescent="0.2">
      <c r="A3" s="48"/>
      <c r="B3" s="49"/>
      <c r="C3" s="49"/>
      <c r="D3" s="48"/>
      <c r="E3" s="48"/>
      <c r="F3" s="44"/>
      <c r="G3" s="44"/>
      <c r="H3" s="47"/>
      <c r="I3" s="47"/>
      <c r="J3" s="47"/>
      <c r="K3" s="47"/>
    </row>
    <row r="4" spans="1:11" ht="15.75" customHeight="1" x14ac:dyDescent="0.2">
      <c r="A4" s="50" t="s">
        <v>47</v>
      </c>
      <c r="B4" s="51"/>
      <c r="C4" s="51"/>
      <c r="D4" s="51"/>
      <c r="E4" s="51"/>
      <c r="F4" s="45"/>
      <c r="G4" s="45"/>
      <c r="H4" s="45"/>
      <c r="I4" s="45"/>
      <c r="J4" s="45"/>
      <c r="K4" s="45"/>
    </row>
    <row r="5" spans="1:11" ht="11.25" customHeight="1" x14ac:dyDescent="0.2">
      <c r="A5" s="49"/>
      <c r="B5" s="49"/>
      <c r="C5" s="49"/>
      <c r="D5" s="49"/>
      <c r="E5" s="49"/>
    </row>
    <row r="6" spans="1:11" ht="33.75" customHeight="1" x14ac:dyDescent="0.2">
      <c r="A6" s="87" t="s">
        <v>44</v>
      </c>
      <c r="B6" s="88"/>
      <c r="C6" s="89"/>
      <c r="D6" s="49"/>
      <c r="E6" s="49"/>
    </row>
    <row r="7" spans="1:11" ht="16.5" x14ac:dyDescent="0.2">
      <c r="A7" s="90" t="s">
        <v>0</v>
      </c>
      <c r="B7" s="87" t="s">
        <v>5</v>
      </c>
      <c r="C7" s="102" t="s">
        <v>23</v>
      </c>
      <c r="D7" s="49"/>
      <c r="E7" s="49"/>
    </row>
    <row r="8" spans="1:11" ht="14.25" customHeight="1" x14ac:dyDescent="0.2">
      <c r="A8" s="108">
        <v>102661</v>
      </c>
      <c r="B8" s="103" t="s">
        <v>51</v>
      </c>
      <c r="C8" s="104">
        <v>82.64</v>
      </c>
      <c r="D8" s="49"/>
      <c r="E8" s="49"/>
    </row>
    <row r="9" spans="1:11" ht="16.5" x14ac:dyDescent="0.2">
      <c r="A9" s="109"/>
      <c r="B9" s="105" t="s">
        <v>71</v>
      </c>
      <c r="C9" s="106">
        <v>161.41999999999999</v>
      </c>
      <c r="D9" s="49"/>
      <c r="E9" s="49"/>
    </row>
    <row r="10" spans="1:11" ht="16.5" x14ac:dyDescent="0.2">
      <c r="A10" s="107">
        <v>102669</v>
      </c>
      <c r="B10" s="103" t="s">
        <v>71</v>
      </c>
      <c r="C10" s="104">
        <v>185.95</v>
      </c>
      <c r="D10" s="49"/>
      <c r="E10" s="49"/>
    </row>
    <row r="11" spans="1:11" ht="16.5" x14ac:dyDescent="0.2">
      <c r="A11" s="108">
        <v>102684</v>
      </c>
      <c r="B11" s="103" t="s">
        <v>71</v>
      </c>
      <c r="C11" s="104">
        <v>27.98</v>
      </c>
      <c r="D11" s="49"/>
      <c r="E11" s="49"/>
    </row>
    <row r="12" spans="1:11" ht="16.5" x14ac:dyDescent="0.2">
      <c r="A12" s="107">
        <v>103485</v>
      </c>
      <c r="B12" s="103" t="s">
        <v>71</v>
      </c>
      <c r="C12" s="104">
        <v>120.1</v>
      </c>
      <c r="D12" s="49"/>
      <c r="E12" s="49"/>
    </row>
    <row r="13" spans="1:11" ht="16.5" hidden="1" x14ac:dyDescent="0.2">
      <c r="A13" s="103">
        <v>104106</v>
      </c>
      <c r="B13" s="103" t="s">
        <v>71</v>
      </c>
      <c r="C13" s="104">
        <v>133.02000000000001</v>
      </c>
      <c r="D13" s="49"/>
      <c r="E13" s="49"/>
    </row>
    <row r="14" spans="1:11" ht="16.5" x14ac:dyDescent="0.2">
      <c r="A14" s="91" t="s">
        <v>26</v>
      </c>
      <c r="B14" s="92"/>
      <c r="C14" s="93">
        <v>711.11</v>
      </c>
      <c r="D14" s="49"/>
      <c r="E14" s="49"/>
    </row>
    <row r="15" spans="1:11" ht="16.5" x14ac:dyDescent="0.2">
      <c r="A15"/>
      <c r="B15"/>
      <c r="C15"/>
      <c r="D15" s="49"/>
      <c r="E15" s="49"/>
    </row>
    <row r="16" spans="1:11" ht="16.5" x14ac:dyDescent="0.2">
      <c r="A16"/>
      <c r="B16"/>
      <c r="C16"/>
      <c r="D16" s="49"/>
      <c r="E16" s="49"/>
    </row>
    <row r="17" spans="1:3" x14ac:dyDescent="0.2">
      <c r="A17"/>
      <c r="B17"/>
      <c r="C17"/>
    </row>
  </sheetData>
  <mergeCells count="1">
    <mergeCell ref="A2:E2"/>
  </mergeCells>
  <pageMargins left="0.7" right="0.7" top="0.75" bottom="0.75" header="0.3" footer="0.3"/>
  <pageSetup paperSize="9" orientation="landscape" horizontalDpi="1200" verticalDpi="12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9</vt:i4>
      </vt:variant>
      <vt:variant>
        <vt:lpstr>Intervalli denominati</vt:lpstr>
      </vt:variant>
      <vt:variant>
        <vt:i4>12</vt:i4>
      </vt:variant>
    </vt:vector>
  </HeadingPairs>
  <TitlesOfParts>
    <vt:vector size="21" baseType="lpstr">
      <vt:lpstr>per dete</vt:lpstr>
      <vt:lpstr>Foglio1</vt:lpstr>
      <vt:lpstr>conteggio_reperibilita</vt:lpstr>
      <vt:lpstr>Pivot_calcolo</vt:lpstr>
      <vt:lpstr>Pivot_feste</vt:lpstr>
      <vt:lpstr>Pivot ore</vt:lpstr>
      <vt:lpstr>GIUGNO</vt:lpstr>
      <vt:lpstr>conteggio_interinali</vt:lpstr>
      <vt:lpstr>per dete-old</vt:lpstr>
      <vt:lpstr>ALBARELLO_GIUSEPPE</vt:lpstr>
      <vt:lpstr>conteggio_reperibilita!Area_stampa</vt:lpstr>
      <vt:lpstr>'per dete'!Area_stampa</vt:lpstr>
      <vt:lpstr>'per dete-old'!Area_stampa</vt:lpstr>
      <vt:lpstr>GIUGNO!Criteri</vt:lpstr>
      <vt:lpstr>Database</vt:lpstr>
      <vt:lpstr>feste</vt:lpstr>
      <vt:lpstr>marzo</vt:lpstr>
      <vt:lpstr>mens</vt:lpstr>
      <vt:lpstr>conteggio_interinali!Titoli_stampa</vt:lpstr>
      <vt:lpstr>conteggio_reperibilita!Titoli_stampa</vt:lpstr>
      <vt:lpstr>GIUGNO!Titoli_stampa</vt:lpstr>
    </vt:vector>
  </TitlesOfParts>
  <Company>Provincia di Padova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Provincia di Padova</dc:creator>
  <cp:lastModifiedBy>Stefania Quaggia</cp:lastModifiedBy>
  <cp:lastPrinted>2026-10-15T05:59:52Z</cp:lastPrinted>
  <dcterms:created xsi:type="dcterms:W3CDTF">2003-03-03T15:06:57Z</dcterms:created>
  <dcterms:modified xsi:type="dcterms:W3CDTF">2026-10-15T06:00:51Z</dcterms:modified>
</cp:coreProperties>
</file>